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885" windowHeight="1132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<sst xmlns="http://schemas.openxmlformats.org/spreadsheetml/2006/main" count="132" uniqueCount="87">
  <si>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</si>
  <si>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</si>
  <si>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</si>
  <si>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</si>
  <si>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</si>
  <si>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</si>
  <si>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</si>
  <si>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</si>
  <si>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</si>
  <si>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</si>
  <si>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</si>
  <si>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</si>
  <si>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</si>
  <si>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</si>
  <si>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</si>
  <si>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</si>
  <si>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</si>
  <si>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</si>
  <si>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</si>
  <si>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</si>
  <si>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</si>
  <si>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CaO</t>
  </si>
  <si>
    <t>TiO2</t>
  </si>
  <si>
    <t>FeO</t>
  </si>
  <si>
    <t>Y2O3</t>
  </si>
  <si>
    <t>Nb2O5</t>
  </si>
  <si>
    <t>La2O3</t>
  </si>
  <si>
    <t>Ce2O3</t>
  </si>
  <si>
    <t>Nd2O3</t>
  </si>
  <si>
    <t>ThO2</t>
  </si>
  <si>
    <t>UO3</t>
  </si>
  <si>
    <t>Totals</t>
  </si>
  <si>
    <t>Cation</t>
  </si>
  <si>
    <t>Numbers</t>
  </si>
  <si>
    <t>Normalized</t>
  </si>
  <si>
    <t>to</t>
  </si>
  <si>
    <t>O</t>
  </si>
  <si>
    <t>Ca</t>
  </si>
  <si>
    <t>Ti</t>
  </si>
  <si>
    <t>Fe</t>
  </si>
  <si>
    <t>Y</t>
  </si>
  <si>
    <t>Nb</t>
  </si>
  <si>
    <t>La</t>
  </si>
  <si>
    <t>Ce</t>
  </si>
  <si>
    <t>Nd</t>
  </si>
  <si>
    <t>Th</t>
  </si>
  <si>
    <t>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</si>
  <si>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</si>
  <si>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</si>
  <si>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</si>
  <si>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</si>
  <si>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</si>
  <si>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</si>
  <si>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</si>
  <si>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</si>
  <si>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</si>
  <si>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</si>
  <si>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wollast</t>
  </si>
  <si>
    <t>rutile1</t>
  </si>
  <si>
    <t>YAG</t>
  </si>
  <si>
    <t>nb</t>
  </si>
  <si>
    <t>Ma</t>
  </si>
  <si>
    <t>UO2</t>
  </si>
  <si>
    <t>LIF</t>
  </si>
  <si>
    <t>fayalite</t>
  </si>
  <si>
    <t>LaPO4</t>
  </si>
  <si>
    <t>CePO4</t>
  </si>
  <si>
    <t>NdPO4</t>
  </si>
  <si>
    <t>Anions</t>
  </si>
  <si>
    <t>OH</t>
  </si>
  <si>
    <r>
      <t>(Y,Ca,Fe,Th)(Ti,Nb)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(O,OH)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</si>
  <si>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</si>
  <si>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</si>
  <si>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>average</t>
  </si>
  <si>
    <t>stdev</t>
  </si>
  <si>
    <t>in formula</t>
  </si>
  <si>
    <t>(+) charges</t>
  </si>
  <si>
    <t>(-) charges</t>
  </si>
  <si>
    <t>H</t>
  </si>
  <si>
    <t xml:space="preserve">WDS scan: </t>
  </si>
  <si>
    <t>La Ce Y Ca Fe Ti Th U Nb Dy</t>
  </si>
  <si>
    <r>
      <t>(Y</t>
    </r>
    <r>
      <rPr>
        <vertAlign val="subscript"/>
        <sz val="14"/>
        <rFont val="Times New Roman"/>
        <family val="1"/>
      </rPr>
      <t>0.66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U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1.50</t>
    </r>
    <r>
      <rPr>
        <sz val="14"/>
        <rFont val="Times New Roman"/>
        <family val="1"/>
      </rPr>
      <t>Nb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5.73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Courier New"/>
        <family val="0"/>
      </rPr>
      <t>·</t>
    </r>
    <r>
      <rPr>
        <sz val="14"/>
        <rFont val="Times New Roman"/>
        <family val="1"/>
      </rPr>
      <t>4.5H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</si>
  <si>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Cation numbers normalized to 10.5 O (by reiteration) </t>
  </si>
  <si>
    <t>O (in OH)</t>
  </si>
  <si>
    <t>O (in H2O group)</t>
  </si>
  <si>
    <t>aeschynite-(Y) R060312</t>
  </si>
  <si>
    <t>trace amounts of Ce, La, Dy; OH estimated by charge balance; H2O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</si>
</sst>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8"/>
      <name val="Courier New"/>
      <family val="0"/>
    </font>
    <font>
      <sz val="14"/>
      <name val="Courier New"/>
      <family val="0"/>
    </font>
    <font>
      <vertAlign val="superscript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4">
      <selection activeCell="F36" sqref="F36"/>
    </sheetView>
  </sheetViews>
  <sheetFormatPr defaultColWidth="9.00390625" defaultRowHeight="13.5"/>
  <cols>
    <col min="1" max="16" width="5.25390625" style="1" customWidth="1"/>
    <col min="17" max="17" width="13.50390625" style="1" customWidth="1"/>
    <col min="18" max="16384" width="5.25390625" style="1" customWidth="1"/>
  </cols>
  <sheetData>
    <row r="1" spans="2:23" ht="12.75">
      <c r="B1" s="12" t="s">
        <v>85</v>
      </c>
      <c r="C1" s="12"/>
      <c r="D1" s="12"/>
      <c r="E1" s="12"/>
      <c r="R1" s="8" t="s">
        <v>79</v>
      </c>
      <c r="S1" s="8"/>
      <c r="T1" s="9" t="s">
        <v>80</v>
      </c>
      <c r="U1" s="8"/>
      <c r="V1" s="8"/>
      <c r="W1" s="8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73</v>
      </c>
      <c r="S3" s="1" t="s">
        <v>74</v>
      </c>
    </row>
    <row r="4" spans="1:24" ht="12.75">
      <c r="A4" s="1" t="s">
        <v>22</v>
      </c>
      <c r="B4" s="3">
        <v>31.85</v>
      </c>
      <c r="C4" s="3">
        <v>31.59</v>
      </c>
      <c r="D4" s="3">
        <v>31.5</v>
      </c>
      <c r="E4" s="3">
        <v>31.32</v>
      </c>
      <c r="F4" s="3">
        <v>31.85</v>
      </c>
      <c r="G4" s="3">
        <v>31.51</v>
      </c>
      <c r="H4" s="3">
        <v>31.56</v>
      </c>
      <c r="I4" s="3">
        <v>31.77</v>
      </c>
      <c r="J4" s="3">
        <v>31.71</v>
      </c>
      <c r="K4" s="3">
        <v>31.71</v>
      </c>
      <c r="L4" s="3">
        <v>31.84</v>
      </c>
      <c r="M4" s="3">
        <v>31.63</v>
      </c>
      <c r="N4" s="3">
        <v>31.27</v>
      </c>
      <c r="O4" s="3">
        <v>31.33</v>
      </c>
      <c r="P4" s="3">
        <v>31.16</v>
      </c>
      <c r="Q4" s="3"/>
      <c r="R4" s="3">
        <f>AVERAGE(B4:P4)</f>
        <v>31.573333333333327</v>
      </c>
      <c r="S4" s="3">
        <f>STDEV(B4:P4)</f>
        <v>0.22353224972501756</v>
      </c>
      <c r="T4" s="3"/>
      <c r="U4" s="3"/>
      <c r="V4" s="3"/>
      <c r="W4" s="3"/>
      <c r="X4" s="3"/>
    </row>
    <row r="5" spans="1:24" ht="12.75">
      <c r="A5" s="1" t="s">
        <v>25</v>
      </c>
      <c r="B5" s="3">
        <v>17.43</v>
      </c>
      <c r="C5" s="3">
        <v>17.1</v>
      </c>
      <c r="D5" s="3">
        <v>18.15</v>
      </c>
      <c r="E5" s="3">
        <v>17.47</v>
      </c>
      <c r="F5" s="3">
        <v>17.7</v>
      </c>
      <c r="G5" s="3">
        <v>17.78</v>
      </c>
      <c r="H5" s="3">
        <v>17.43</v>
      </c>
      <c r="I5" s="3">
        <v>17.29</v>
      </c>
      <c r="J5" s="3">
        <v>17.41</v>
      </c>
      <c r="K5" s="3">
        <v>17.5</v>
      </c>
      <c r="L5" s="3">
        <v>17.46</v>
      </c>
      <c r="M5" s="3">
        <v>17.59</v>
      </c>
      <c r="N5" s="3">
        <v>17.25</v>
      </c>
      <c r="O5" s="3">
        <v>17.64</v>
      </c>
      <c r="P5" s="3">
        <v>17.08</v>
      </c>
      <c r="Q5" s="3"/>
      <c r="R5" s="3">
        <f aca="true" t="shared" si="0" ref="R5:R27">AVERAGE(B5:P5)</f>
        <v>17.485333333333333</v>
      </c>
      <c r="S5" s="3">
        <f aca="true" t="shared" si="1" ref="S5:S27">STDEV(B5:P5)</f>
        <v>0.27107897285443894</v>
      </c>
      <c r="T5" s="3"/>
      <c r="U5" s="3"/>
      <c r="V5" s="3"/>
      <c r="W5" s="3"/>
      <c r="X5" s="3"/>
    </row>
    <row r="6" spans="1:24" ht="12.75">
      <c r="A6" s="1" t="s">
        <v>24</v>
      </c>
      <c r="B6" s="3">
        <v>15.8</v>
      </c>
      <c r="C6" s="3">
        <v>15.71</v>
      </c>
      <c r="D6" s="3">
        <v>15.74</v>
      </c>
      <c r="E6" s="3">
        <v>15.39</v>
      </c>
      <c r="F6" s="3">
        <v>16.18</v>
      </c>
      <c r="G6" s="3">
        <v>16.37</v>
      </c>
      <c r="H6" s="3">
        <v>16.95</v>
      </c>
      <c r="I6" s="3">
        <v>15.86</v>
      </c>
      <c r="J6" s="3">
        <v>15.79</v>
      </c>
      <c r="K6" s="3">
        <v>15.31</v>
      </c>
      <c r="L6" s="3">
        <v>15.88</v>
      </c>
      <c r="M6" s="3">
        <v>15.54</v>
      </c>
      <c r="N6" s="3">
        <v>15.52</v>
      </c>
      <c r="O6" s="3">
        <v>15.22</v>
      </c>
      <c r="P6" s="3">
        <v>15.17</v>
      </c>
      <c r="Q6" s="3"/>
      <c r="R6" s="3">
        <f t="shared" si="0"/>
        <v>15.761999999999999</v>
      </c>
      <c r="S6" s="3">
        <f t="shared" si="1"/>
        <v>0.4689989339007055</v>
      </c>
      <c r="T6" s="3"/>
      <c r="U6" s="3"/>
      <c r="V6" s="3"/>
      <c r="W6" s="3"/>
      <c r="X6" s="3"/>
    </row>
    <row r="7" spans="1:24" ht="12.75">
      <c r="A7" s="1" t="s">
        <v>29</v>
      </c>
      <c r="B7" s="3">
        <v>5.24</v>
      </c>
      <c r="C7" s="3">
        <v>5.22</v>
      </c>
      <c r="D7" s="3">
        <v>5.36</v>
      </c>
      <c r="E7" s="3">
        <v>4.96</v>
      </c>
      <c r="F7" s="3">
        <v>5.15</v>
      </c>
      <c r="G7" s="3">
        <v>5.43</v>
      </c>
      <c r="H7" s="3">
        <v>5.05</v>
      </c>
      <c r="I7" s="3">
        <v>5.21</v>
      </c>
      <c r="J7" s="3">
        <v>5.57</v>
      </c>
      <c r="K7" s="3">
        <v>5.31</v>
      </c>
      <c r="L7" s="3">
        <v>5.48</v>
      </c>
      <c r="M7" s="3">
        <v>4.81</v>
      </c>
      <c r="N7" s="3">
        <v>5.07</v>
      </c>
      <c r="O7" s="3">
        <v>5.21</v>
      </c>
      <c r="P7" s="3">
        <v>5.67</v>
      </c>
      <c r="Q7" s="3"/>
      <c r="R7" s="3">
        <f t="shared" si="0"/>
        <v>5.249333333333334</v>
      </c>
      <c r="S7" s="3">
        <f t="shared" si="1"/>
        <v>0.2305418049064358</v>
      </c>
      <c r="T7" s="3"/>
      <c r="U7" s="3"/>
      <c r="V7" s="3"/>
      <c r="W7" s="3"/>
      <c r="X7" s="3"/>
    </row>
    <row r="8" spans="1:24" ht="12.75">
      <c r="A8" s="1" t="s">
        <v>30</v>
      </c>
      <c r="B8" s="3">
        <v>4.17</v>
      </c>
      <c r="C8" s="3">
        <v>4.27</v>
      </c>
      <c r="D8" s="3">
        <v>4.6</v>
      </c>
      <c r="E8" s="3">
        <v>4.39</v>
      </c>
      <c r="F8" s="3">
        <v>4.36</v>
      </c>
      <c r="G8" s="3">
        <v>4.31</v>
      </c>
      <c r="H8" s="3">
        <v>4.64</v>
      </c>
      <c r="I8" s="3">
        <v>4.54</v>
      </c>
      <c r="J8" s="3">
        <v>4.33</v>
      </c>
      <c r="K8" s="3">
        <v>4.33</v>
      </c>
      <c r="L8" s="3">
        <v>4.65</v>
      </c>
      <c r="M8" s="3">
        <v>4.43</v>
      </c>
      <c r="N8" s="3">
        <v>4.67</v>
      </c>
      <c r="O8" s="3">
        <v>4.01</v>
      </c>
      <c r="P8" s="3">
        <v>4.18</v>
      </c>
      <c r="Q8" s="3"/>
      <c r="R8" s="3">
        <f t="shared" si="0"/>
        <v>4.3919999999999995</v>
      </c>
      <c r="S8" s="3">
        <f t="shared" si="1"/>
        <v>0.19683931082412953</v>
      </c>
      <c r="T8" s="3"/>
      <c r="U8" s="3"/>
      <c r="V8" s="3"/>
      <c r="W8" s="3"/>
      <c r="X8" s="3"/>
    </row>
    <row r="9" spans="1:24" ht="12.75">
      <c r="A9" s="1" t="s">
        <v>23</v>
      </c>
      <c r="B9" s="3">
        <v>1.24</v>
      </c>
      <c r="C9" s="3">
        <v>1.3</v>
      </c>
      <c r="D9" s="3">
        <v>1.26</v>
      </c>
      <c r="E9" s="3">
        <v>1.33</v>
      </c>
      <c r="F9" s="3">
        <v>1.07</v>
      </c>
      <c r="G9" s="3">
        <v>1.06</v>
      </c>
      <c r="H9" s="3">
        <v>0.82</v>
      </c>
      <c r="I9" s="3">
        <v>0.92</v>
      </c>
      <c r="J9" s="3">
        <v>1.03</v>
      </c>
      <c r="K9" s="3">
        <v>0.74</v>
      </c>
      <c r="L9" s="3">
        <v>0.85</v>
      </c>
      <c r="M9" s="3">
        <v>0.64</v>
      </c>
      <c r="N9" s="3">
        <v>0.76</v>
      </c>
      <c r="O9" s="3">
        <v>0.84</v>
      </c>
      <c r="P9" s="3">
        <v>0.93</v>
      </c>
      <c r="Q9" s="3"/>
      <c r="R9" s="3">
        <f t="shared" si="0"/>
        <v>0.986</v>
      </c>
      <c r="S9" s="3">
        <f t="shared" si="1"/>
        <v>0.21992855982925819</v>
      </c>
      <c r="T9" s="3"/>
      <c r="U9" s="3"/>
      <c r="V9" s="3"/>
      <c r="W9" s="3"/>
      <c r="X9" s="3"/>
    </row>
    <row r="10" spans="1:24" ht="12.75">
      <c r="A10" s="1" t="s">
        <v>21</v>
      </c>
      <c r="B10" s="3">
        <v>0.94</v>
      </c>
      <c r="C10" s="3">
        <v>0.99</v>
      </c>
      <c r="D10" s="3">
        <v>0.97</v>
      </c>
      <c r="E10" s="3">
        <v>0.94</v>
      </c>
      <c r="F10" s="3">
        <v>0.94</v>
      </c>
      <c r="G10" s="3">
        <v>0.97</v>
      </c>
      <c r="H10" s="3">
        <v>0.93</v>
      </c>
      <c r="I10" s="3">
        <v>0.84</v>
      </c>
      <c r="J10" s="3">
        <v>0.95</v>
      </c>
      <c r="K10" s="3">
        <v>0.79</v>
      </c>
      <c r="L10" s="3">
        <v>0.8</v>
      </c>
      <c r="M10" s="3">
        <v>0.79</v>
      </c>
      <c r="N10" s="3">
        <v>0.92</v>
      </c>
      <c r="O10" s="3">
        <v>0.9</v>
      </c>
      <c r="P10" s="3">
        <v>0.9</v>
      </c>
      <c r="Q10" s="3"/>
      <c r="R10" s="3">
        <f t="shared" si="0"/>
        <v>0.9046666666666666</v>
      </c>
      <c r="S10" s="3">
        <f t="shared" si="1"/>
        <v>0.06759825300645116</v>
      </c>
      <c r="T10" s="3"/>
      <c r="U10" s="3"/>
      <c r="V10" s="3"/>
      <c r="W10" s="3"/>
      <c r="X10" s="3"/>
    </row>
    <row r="11" spans="1:24" ht="12.75">
      <c r="A11" s="1" t="s">
        <v>28</v>
      </c>
      <c r="B11" s="3">
        <v>0.47</v>
      </c>
      <c r="C11" s="3">
        <v>0.71</v>
      </c>
      <c r="D11" s="3">
        <v>0.41</v>
      </c>
      <c r="E11" s="3">
        <v>0.8</v>
      </c>
      <c r="F11" s="3">
        <v>0.68</v>
      </c>
      <c r="G11" s="3">
        <v>0.6</v>
      </c>
      <c r="H11" s="3">
        <v>0.55</v>
      </c>
      <c r="I11" s="3">
        <v>0.44</v>
      </c>
      <c r="J11" s="3">
        <v>0.64</v>
      </c>
      <c r="K11" s="3">
        <v>0.43</v>
      </c>
      <c r="L11" s="3">
        <v>0.61</v>
      </c>
      <c r="M11" s="3">
        <v>0.65</v>
      </c>
      <c r="N11" s="3">
        <v>0.62</v>
      </c>
      <c r="O11" s="3">
        <v>0.66</v>
      </c>
      <c r="P11" s="3">
        <v>0.62</v>
      </c>
      <c r="Q11" s="3"/>
      <c r="R11" s="3">
        <f t="shared" si="0"/>
        <v>0.5926666666666666</v>
      </c>
      <c r="S11" s="3">
        <f t="shared" si="1"/>
        <v>0.1122157785357349</v>
      </c>
      <c r="T11" s="3"/>
      <c r="U11" s="3"/>
      <c r="V11" s="3"/>
      <c r="W11" s="3"/>
      <c r="X11" s="3"/>
    </row>
    <row r="12" spans="1:24" ht="12.75">
      <c r="A12" s="1" t="s">
        <v>27</v>
      </c>
      <c r="B12" s="3">
        <v>0.18</v>
      </c>
      <c r="C12" s="3">
        <v>0.13</v>
      </c>
      <c r="D12" s="3">
        <v>0.12</v>
      </c>
      <c r="E12" s="3">
        <v>0.11</v>
      </c>
      <c r="F12" s="3">
        <v>0.39</v>
      </c>
      <c r="G12" s="3">
        <v>0.01</v>
      </c>
      <c r="H12" s="3">
        <v>0.15</v>
      </c>
      <c r="I12" s="3">
        <v>0.16</v>
      </c>
      <c r="J12" s="3">
        <v>0.04</v>
      </c>
      <c r="K12" s="3">
        <v>0.02</v>
      </c>
      <c r="L12" s="3">
        <v>0</v>
      </c>
      <c r="M12" s="3">
        <v>0.22</v>
      </c>
      <c r="N12" s="3">
        <v>0.15</v>
      </c>
      <c r="O12" s="3">
        <v>0</v>
      </c>
      <c r="P12" s="3">
        <v>0</v>
      </c>
      <c r="Q12" s="3"/>
      <c r="R12" s="3">
        <f t="shared" si="0"/>
        <v>0.112</v>
      </c>
      <c r="S12" s="3">
        <f t="shared" si="1"/>
        <v>0.1071847537132564</v>
      </c>
      <c r="T12" s="3"/>
      <c r="U12" s="3"/>
      <c r="V12" s="3"/>
      <c r="W12" s="3"/>
      <c r="X12" s="3"/>
    </row>
    <row r="13" spans="1:24" ht="12.75">
      <c r="A13" s="1" t="s">
        <v>26</v>
      </c>
      <c r="B13" s="3">
        <v>0</v>
      </c>
      <c r="C13" s="3">
        <v>0.1</v>
      </c>
      <c r="D13" s="3">
        <v>0</v>
      </c>
      <c r="E13" s="3">
        <v>0.08</v>
      </c>
      <c r="F13" s="3">
        <v>0</v>
      </c>
      <c r="G13" s="3">
        <v>0.04</v>
      </c>
      <c r="H13" s="3">
        <v>0</v>
      </c>
      <c r="I13" s="3">
        <v>0</v>
      </c>
      <c r="J13" s="3">
        <v>0.1</v>
      </c>
      <c r="K13" s="3">
        <v>0.21</v>
      </c>
      <c r="L13" s="3">
        <v>0</v>
      </c>
      <c r="M13" s="3">
        <v>0</v>
      </c>
      <c r="N13" s="3">
        <v>0.15</v>
      </c>
      <c r="O13" s="3">
        <v>0.1</v>
      </c>
      <c r="P13" s="3">
        <v>0.29</v>
      </c>
      <c r="Q13" s="3"/>
      <c r="R13" s="3">
        <f t="shared" si="0"/>
        <v>0.07133333333333333</v>
      </c>
      <c r="S13" s="3">
        <f t="shared" si="1"/>
        <v>0.08959166627910581</v>
      </c>
      <c r="T13" s="3"/>
      <c r="U13" s="3"/>
      <c r="V13" s="3"/>
      <c r="W13" s="3"/>
      <c r="X13" s="3"/>
    </row>
    <row r="14" spans="1:24" ht="12.75">
      <c r="A14" s="1" t="s">
        <v>31</v>
      </c>
      <c r="B14" s="3">
        <v>77.33</v>
      </c>
      <c r="C14" s="3">
        <v>77.13</v>
      </c>
      <c r="D14" s="3">
        <v>78.12</v>
      </c>
      <c r="E14" s="3">
        <v>76.79</v>
      </c>
      <c r="F14" s="3">
        <v>78.31</v>
      </c>
      <c r="G14" s="3">
        <v>78.08</v>
      </c>
      <c r="H14" s="3">
        <v>78.08</v>
      </c>
      <c r="I14" s="3">
        <v>77.04</v>
      </c>
      <c r="J14" s="3">
        <v>77.57</v>
      </c>
      <c r="K14" s="3">
        <v>76.36</v>
      </c>
      <c r="L14" s="3">
        <v>77.56</v>
      </c>
      <c r="M14" s="3">
        <v>76.31</v>
      </c>
      <c r="N14" s="3">
        <v>76.39</v>
      </c>
      <c r="O14" s="3">
        <v>75.91</v>
      </c>
      <c r="P14" s="3">
        <v>76.01</v>
      </c>
      <c r="Q14" s="3"/>
      <c r="R14" s="3">
        <f t="shared" si="0"/>
        <v>77.13266666666667</v>
      </c>
      <c r="S14" s="3">
        <f t="shared" si="1"/>
        <v>0.8139539006494364</v>
      </c>
      <c r="T14" s="3"/>
      <c r="U14" s="3"/>
      <c r="V14" s="3"/>
      <c r="W14" s="3"/>
      <c r="X14" s="3"/>
    </row>
    <row r="15" spans="2:2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1" t="s">
        <v>32</v>
      </c>
      <c r="B16" s="3" t="s">
        <v>33</v>
      </c>
      <c r="C16" s="3" t="s">
        <v>34</v>
      </c>
      <c r="D16" s="3" t="s">
        <v>35</v>
      </c>
      <c r="E16" s="3">
        <v>5.5</v>
      </c>
      <c r="F16" s="3" t="s">
        <v>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 t="s">
        <v>73</v>
      </c>
      <c r="S16" s="1" t="s">
        <v>74</v>
      </c>
      <c r="T16" s="3" t="s">
        <v>75</v>
      </c>
      <c r="U16" s="3"/>
      <c r="V16" s="3" t="s">
        <v>76</v>
      </c>
      <c r="W16" s="3"/>
      <c r="X16" s="3"/>
    </row>
    <row r="17" spans="1:24" ht="12.75">
      <c r="A17" s="1" t="s">
        <v>38</v>
      </c>
      <c r="B17" s="2">
        <v>1.5035849360533269</v>
      </c>
      <c r="C17" s="2">
        <v>1.5002445510246551</v>
      </c>
      <c r="D17" s="2">
        <v>1.4778091503019186</v>
      </c>
      <c r="E17" s="2">
        <v>1.4923639239618651</v>
      </c>
      <c r="F17" s="2">
        <v>1.4904394476232965</v>
      </c>
      <c r="G17" s="2">
        <v>1.4808793454617226</v>
      </c>
      <c r="H17" s="2">
        <v>1.4838689333906403</v>
      </c>
      <c r="I17" s="2">
        <v>1.5069096578944847</v>
      </c>
      <c r="J17" s="2">
        <v>1.498439014432932</v>
      </c>
      <c r="K17" s="2">
        <v>1.513589894429419</v>
      </c>
      <c r="L17" s="2">
        <v>1.5032083010568444</v>
      </c>
      <c r="M17" s="2">
        <v>1.5092784567407798</v>
      </c>
      <c r="N17" s="2">
        <v>1.499087880686883</v>
      </c>
      <c r="O17" s="2">
        <v>1.5037726198296972</v>
      </c>
      <c r="P17" s="2">
        <v>1.5035173202328225</v>
      </c>
      <c r="Q17" s="2"/>
      <c r="R17" s="2">
        <f>AVERAGE(B17:P17)</f>
        <v>1.497799562208086</v>
      </c>
      <c r="S17" s="2">
        <f>STDEV(B17:P17)</f>
        <v>0.010579378328305642</v>
      </c>
      <c r="T17" s="4">
        <v>1.5</v>
      </c>
      <c r="U17" s="3">
        <v>4</v>
      </c>
      <c r="V17" s="3">
        <f>T17*U17</f>
        <v>6</v>
      </c>
      <c r="W17" s="3"/>
      <c r="X17" s="3"/>
    </row>
    <row r="18" spans="1:24" ht="12.75">
      <c r="A18" s="1" t="s">
        <v>41</v>
      </c>
      <c r="B18" s="2">
        <v>0.4945458032167066</v>
      </c>
      <c r="C18" s="2">
        <v>0.48808914240348494</v>
      </c>
      <c r="D18" s="2">
        <v>0.5117702442231998</v>
      </c>
      <c r="E18" s="2">
        <v>0.5003069061551526</v>
      </c>
      <c r="F18" s="2">
        <v>0.49781590789761443</v>
      </c>
      <c r="G18" s="2">
        <v>0.5022195720041195</v>
      </c>
      <c r="H18" s="2">
        <v>0.49254570832214</v>
      </c>
      <c r="I18" s="2">
        <v>0.49289634650983455</v>
      </c>
      <c r="J18" s="2">
        <v>0.49446118518774845</v>
      </c>
      <c r="K18" s="2">
        <v>0.50204266978906</v>
      </c>
      <c r="L18" s="2">
        <v>0.4954284586934705</v>
      </c>
      <c r="M18" s="2">
        <v>0.5044598714178721</v>
      </c>
      <c r="N18" s="2">
        <v>0.49702578006950077</v>
      </c>
      <c r="O18" s="2">
        <v>0.5088748217746967</v>
      </c>
      <c r="P18" s="2">
        <v>0.49532409771673513</v>
      </c>
      <c r="Q18" s="2"/>
      <c r="R18" s="2">
        <f t="shared" si="0"/>
        <v>0.49852043435875565</v>
      </c>
      <c r="S18" s="2">
        <f t="shared" si="1"/>
        <v>0.006426790746441887</v>
      </c>
      <c r="T18" s="4">
        <v>0.5</v>
      </c>
      <c r="U18" s="3">
        <v>5</v>
      </c>
      <c r="V18" s="3">
        <f aca="true" t="shared" si="2" ref="V18:V24">T18*U18</f>
        <v>2.5</v>
      </c>
      <c r="W18" s="3"/>
      <c r="X18" s="3"/>
    </row>
    <row r="19" spans="1:24" ht="12.75">
      <c r="A19" s="1" t="s">
        <v>40</v>
      </c>
      <c r="B19" s="2">
        <v>0.5277085922149144</v>
      </c>
      <c r="C19" s="2">
        <v>0.5278459167965517</v>
      </c>
      <c r="D19" s="2">
        <v>0.5224335689185883</v>
      </c>
      <c r="E19" s="2">
        <v>0.5188121731455964</v>
      </c>
      <c r="F19" s="2">
        <v>0.5356757253412201</v>
      </c>
      <c r="G19" s="2">
        <v>0.544300209244692</v>
      </c>
      <c r="H19" s="2">
        <v>0.5638282080564042</v>
      </c>
      <c r="I19" s="2">
        <v>0.5322206654591466</v>
      </c>
      <c r="J19" s="2">
        <v>0.527890090180253</v>
      </c>
      <c r="K19" s="2">
        <v>0.5170180642798389</v>
      </c>
      <c r="L19" s="2">
        <v>0.5304142138013271</v>
      </c>
      <c r="M19" s="2">
        <v>0.5246138413199147</v>
      </c>
      <c r="N19" s="2">
        <v>0.5263922395861186</v>
      </c>
      <c r="O19" s="2">
        <v>0.5168386457096877</v>
      </c>
      <c r="P19" s="2">
        <v>0.5178632784780359</v>
      </c>
      <c r="Q19" s="2"/>
      <c r="R19" s="2">
        <f>AVERAGE(B19:P19)</f>
        <v>0.5289236955021526</v>
      </c>
      <c r="S19" s="2">
        <f>STDEV(B19:P19)</f>
        <v>0.012237597817116955</v>
      </c>
      <c r="T19" s="4">
        <v>0.66</v>
      </c>
      <c r="U19" s="3">
        <v>3</v>
      </c>
      <c r="V19" s="3">
        <f t="shared" si="2"/>
        <v>1.98</v>
      </c>
      <c r="W19" s="3"/>
      <c r="X19" s="3"/>
    </row>
    <row r="20" spans="1:24" ht="12.75">
      <c r="A20" s="1" t="s">
        <v>45</v>
      </c>
      <c r="B20" s="2">
        <v>0.07483706092303893</v>
      </c>
      <c r="C20" s="2">
        <v>0.07499802761271561</v>
      </c>
      <c r="D20" s="2">
        <v>0.0760745678525241</v>
      </c>
      <c r="E20" s="2">
        <v>0.07149926409677956</v>
      </c>
      <c r="F20" s="2">
        <v>0.07290864646615189</v>
      </c>
      <c r="G20" s="2">
        <v>0.07720368126162229</v>
      </c>
      <c r="H20" s="2">
        <v>0.0718318138041581</v>
      </c>
      <c r="I20" s="2">
        <v>0.07476091904596423</v>
      </c>
      <c r="J20" s="2">
        <v>0.07962783943651251</v>
      </c>
      <c r="K20" s="2">
        <v>0.07667846412133271</v>
      </c>
      <c r="L20" s="2">
        <v>0.07826968240468196</v>
      </c>
      <c r="M20" s="2">
        <v>0.06943559546537478</v>
      </c>
      <c r="N20" s="2">
        <v>0.07353161049469474</v>
      </c>
      <c r="O20" s="2">
        <v>0.0756530442034812</v>
      </c>
      <c r="P20" s="2">
        <v>0.08276771242928153</v>
      </c>
      <c r="Q20" s="2"/>
      <c r="R20" s="2">
        <f>AVERAGE(B20:P20)</f>
        <v>0.07533852864122095</v>
      </c>
      <c r="S20" s="2">
        <f>STDEV(B20:P20)</f>
        <v>0.003379026295691249</v>
      </c>
      <c r="T20" s="4">
        <v>0.1</v>
      </c>
      <c r="U20" s="3">
        <v>4</v>
      </c>
      <c r="V20" s="3">
        <f t="shared" si="2"/>
        <v>0.4</v>
      </c>
      <c r="W20" s="3"/>
      <c r="X20" s="3"/>
    </row>
    <row r="21" spans="1:24" ht="12.75">
      <c r="A21" s="1" t="s">
        <v>37</v>
      </c>
      <c r="B21" s="2">
        <v>0.06321061929806462</v>
      </c>
      <c r="C21" s="2">
        <v>0.06697169475204841</v>
      </c>
      <c r="D21" s="2">
        <v>0.06482211457536087</v>
      </c>
      <c r="E21" s="2">
        <v>0.06380056203472025</v>
      </c>
      <c r="F21" s="2">
        <v>0.06265798376367385</v>
      </c>
      <c r="G21" s="2">
        <v>0.06493616990751959</v>
      </c>
      <c r="H21" s="2">
        <v>0.0622852423792872</v>
      </c>
      <c r="I21" s="2">
        <v>0.056753539228721</v>
      </c>
      <c r="J21" s="2">
        <v>0.06394551622699421</v>
      </c>
      <c r="K21" s="2">
        <v>0.05371341082017127</v>
      </c>
      <c r="L21" s="2">
        <v>0.05379968782489282</v>
      </c>
      <c r="M21" s="2">
        <v>0.053695876353989626</v>
      </c>
      <c r="N21" s="2">
        <v>0.0628247402407324</v>
      </c>
      <c r="O21" s="2">
        <v>0.061532980257486915</v>
      </c>
      <c r="P21" s="2">
        <v>0.06185818288769634</v>
      </c>
      <c r="Q21" s="2"/>
      <c r="R21" s="2">
        <f>AVERAGE(B21:P21)</f>
        <v>0.061120554703423945</v>
      </c>
      <c r="S21" s="2">
        <f>STDEV(B21:P21)</f>
        <v>0.00440797727165047</v>
      </c>
      <c r="T21" s="4">
        <v>0.08</v>
      </c>
      <c r="U21" s="3">
        <v>2</v>
      </c>
      <c r="V21" s="3">
        <f t="shared" si="2"/>
        <v>0.16</v>
      </c>
      <c r="W21" s="3"/>
      <c r="X21" s="3"/>
    </row>
    <row r="22" spans="1:24" ht="12.75">
      <c r="A22" s="1" t="s">
        <v>46</v>
      </c>
      <c r="B22" s="2">
        <v>0.0549763876766844</v>
      </c>
      <c r="C22" s="2">
        <v>0.056632003115211015</v>
      </c>
      <c r="D22" s="2">
        <v>0.06026806461549638</v>
      </c>
      <c r="E22" s="2">
        <v>0.058416983159584296</v>
      </c>
      <c r="F22" s="2">
        <v>0.05697876151069868</v>
      </c>
      <c r="G22" s="2">
        <v>0.0565679133343975</v>
      </c>
      <c r="H22" s="2">
        <v>0.060925365672561585</v>
      </c>
      <c r="I22" s="2">
        <v>0.0601377908556861</v>
      </c>
      <c r="J22" s="2">
        <v>0.057141592861571174</v>
      </c>
      <c r="K22" s="2">
        <v>0.05771935772748493</v>
      </c>
      <c r="L22" s="2">
        <v>0.061308497826824265</v>
      </c>
      <c r="M22" s="2">
        <v>0.05903309095721921</v>
      </c>
      <c r="N22" s="2">
        <v>0.0625226977015346</v>
      </c>
      <c r="O22" s="2">
        <v>0.05375115080187777</v>
      </c>
      <c r="P22" s="2">
        <v>0.05632599655325419</v>
      </c>
      <c r="Q22" s="2"/>
      <c r="R22" s="2">
        <f>AVERAGE(B22:P22)</f>
        <v>0.058180376958005736</v>
      </c>
      <c r="S22" s="2">
        <f>STDEV(B22:P22)</f>
        <v>0.0024814191631276432</v>
      </c>
      <c r="T22" s="4">
        <v>0.07</v>
      </c>
      <c r="U22" s="3">
        <v>6</v>
      </c>
      <c r="V22" s="3">
        <f t="shared" si="2"/>
        <v>0.42000000000000004</v>
      </c>
      <c r="W22" s="3"/>
      <c r="X22" s="3"/>
    </row>
    <row r="23" spans="1:24" ht="12.75">
      <c r="A23" s="1" t="s">
        <v>39</v>
      </c>
      <c r="B23" s="2">
        <v>0.06508287577410059</v>
      </c>
      <c r="C23" s="2">
        <v>0.06864079494553413</v>
      </c>
      <c r="D23" s="2">
        <v>0.06572110588986332</v>
      </c>
      <c r="E23" s="2">
        <v>0.07045813601230709</v>
      </c>
      <c r="F23" s="2">
        <v>0.05566922786369014</v>
      </c>
      <c r="G23" s="2">
        <v>0.055386466340596706</v>
      </c>
      <c r="H23" s="2">
        <v>0.04286461431071167</v>
      </c>
      <c r="I23" s="2">
        <v>0.04851592867504089</v>
      </c>
      <c r="J23" s="2">
        <v>0.05411361841545113</v>
      </c>
      <c r="K23" s="2">
        <v>0.039270842384041535</v>
      </c>
      <c r="L23" s="2">
        <v>0.04461609457688377</v>
      </c>
      <c r="M23" s="2">
        <v>0.033952884428025555</v>
      </c>
      <c r="N23" s="2">
        <v>0.040507862231176084</v>
      </c>
      <c r="O23" s="2">
        <v>0.04482575202958603</v>
      </c>
      <c r="P23" s="2">
        <v>0.04989079852623633</v>
      </c>
      <c r="Q23" s="2"/>
      <c r="R23" s="2">
        <f>AVERAGE(B23:P23)</f>
        <v>0.05196780016021633</v>
      </c>
      <c r="S23" s="2">
        <f>STDEV(B23:P23)</f>
        <v>0.011440111631400738</v>
      </c>
      <c r="T23" s="4">
        <v>0.07</v>
      </c>
      <c r="U23" s="3">
        <v>3</v>
      </c>
      <c r="V23" s="3">
        <f t="shared" si="2"/>
        <v>0.21000000000000002</v>
      </c>
      <c r="W23" s="3"/>
      <c r="X23" s="3"/>
    </row>
    <row r="24" spans="1:24" ht="12.75">
      <c r="A24" s="1" t="s">
        <v>44</v>
      </c>
      <c r="B24" s="2">
        <v>0.01053467113954274</v>
      </c>
      <c r="C24" s="2">
        <v>0.016009411820540047</v>
      </c>
      <c r="D24" s="2">
        <v>0.009132638133712463</v>
      </c>
      <c r="E24" s="2">
        <v>0.018098707908810286</v>
      </c>
      <c r="F24" s="2">
        <v>0.015108397694444865</v>
      </c>
      <c r="G24" s="2">
        <v>0.013388351892083261</v>
      </c>
      <c r="H24" s="2">
        <v>0.01227794922188496</v>
      </c>
      <c r="I24" s="2">
        <v>0.009908941706629341</v>
      </c>
      <c r="J24" s="2">
        <v>0.014359105937025232</v>
      </c>
      <c r="K24" s="2">
        <v>0.00974507146988973</v>
      </c>
      <c r="L24" s="2">
        <v>0.013673526506021067</v>
      </c>
      <c r="M24" s="2">
        <v>0.014726113155791944</v>
      </c>
      <c r="N24" s="2">
        <v>0.014112225157870561</v>
      </c>
      <c r="O24" s="2">
        <v>0.015040778280436658</v>
      </c>
      <c r="P24" s="2">
        <v>0.014203889057242087</v>
      </c>
      <c r="Q24" s="2"/>
      <c r="R24" s="2">
        <f>AVERAGE(B24:P24)</f>
        <v>0.013354651938795016</v>
      </c>
      <c r="S24" s="2">
        <f>STDEV(B24:P24)</f>
        <v>0.0025578898351512796</v>
      </c>
      <c r="T24" s="4">
        <v>0.02</v>
      </c>
      <c r="U24" s="3">
        <v>3</v>
      </c>
      <c r="V24" s="3">
        <f t="shared" si="2"/>
        <v>0.06</v>
      </c>
      <c r="W24" s="3"/>
      <c r="X24" s="3"/>
    </row>
    <row r="25" spans="1:24" ht="12.75">
      <c r="A25" s="1" t="s">
        <v>43</v>
      </c>
      <c r="B25" s="2">
        <v>0.004135963247732096</v>
      </c>
      <c r="C25" s="2">
        <v>0.003004978859205165</v>
      </c>
      <c r="D25" s="2">
        <v>0.0027401521619673814</v>
      </c>
      <c r="E25" s="2">
        <v>0.0025511224833174276</v>
      </c>
      <c r="F25" s="2">
        <v>0.008882907576072671</v>
      </c>
      <c r="G25" s="2">
        <v>0.0002287477912021154</v>
      </c>
      <c r="H25" s="2">
        <v>0.00343269678662416</v>
      </c>
      <c r="I25" s="2">
        <v>0.0036938190833545556</v>
      </c>
      <c r="J25" s="2">
        <v>0.0009200013358273991</v>
      </c>
      <c r="K25" s="2">
        <v>0.0004646517847431034</v>
      </c>
      <c r="L25" s="2">
        <v>0</v>
      </c>
      <c r="M25" s="2">
        <v>0.005109501117185134</v>
      </c>
      <c r="N25" s="2">
        <v>0.003500064981674779</v>
      </c>
      <c r="O25" s="2">
        <v>0</v>
      </c>
      <c r="P25" s="2">
        <v>0</v>
      </c>
      <c r="Q25" s="2"/>
      <c r="R25" s="2">
        <f>AVERAGE(B25:P25)</f>
        <v>0.0025776404805937327</v>
      </c>
      <c r="S25" s="2">
        <f>STDEV(B25:P25)</f>
        <v>0.0024537890890050755</v>
      </c>
      <c r="T25" s="3">
        <v>0</v>
      </c>
      <c r="U25" s="3"/>
      <c r="V25" s="3"/>
      <c r="W25" s="3"/>
      <c r="X25" s="3"/>
    </row>
    <row r="26" spans="1:24" ht="12.75">
      <c r="A26" s="1" t="s">
        <v>42</v>
      </c>
      <c r="B26" s="2">
        <v>0</v>
      </c>
      <c r="C26" s="2">
        <v>0.0023286843059230912</v>
      </c>
      <c r="D26" s="2">
        <v>0</v>
      </c>
      <c r="E26" s="2">
        <v>0.0018691371083082522</v>
      </c>
      <c r="F26" s="2">
        <v>0</v>
      </c>
      <c r="G26" s="2">
        <v>0.0009217845998240219</v>
      </c>
      <c r="H26" s="2">
        <v>0</v>
      </c>
      <c r="I26" s="2">
        <v>0</v>
      </c>
      <c r="J26" s="2">
        <v>0.0023170799232819605</v>
      </c>
      <c r="K26" s="2">
        <v>0.004915067158314348</v>
      </c>
      <c r="L26" s="2">
        <v>0</v>
      </c>
      <c r="M26" s="2">
        <v>0</v>
      </c>
      <c r="N26" s="2">
        <v>0.0035260515320566324</v>
      </c>
      <c r="O26" s="2">
        <v>0.002353531212672391</v>
      </c>
      <c r="P26" s="2">
        <v>0.006861312004894519</v>
      </c>
      <c r="Q26" s="2"/>
      <c r="R26" s="2">
        <f>AVERAGE(B26:P26)</f>
        <v>0.0016728431896850145</v>
      </c>
      <c r="S26" s="2">
        <f>STDEV(B26:P26)</f>
        <v>0.0021106289086687533</v>
      </c>
      <c r="T26" s="3">
        <v>0</v>
      </c>
      <c r="U26" s="3"/>
      <c r="V26" s="3"/>
      <c r="W26" s="3"/>
      <c r="X26" s="3"/>
    </row>
    <row r="27" spans="1:24" ht="12.75">
      <c r="A27" s="1" t="s">
        <v>31</v>
      </c>
      <c r="B27" s="2">
        <v>3.127</v>
      </c>
      <c r="C27" s="2">
        <v>3.132</v>
      </c>
      <c r="D27" s="2">
        <v>3.135</v>
      </c>
      <c r="E27" s="2">
        <v>3.134</v>
      </c>
      <c r="F27" s="2">
        <v>3.128</v>
      </c>
      <c r="G27" s="2">
        <v>3.131</v>
      </c>
      <c r="H27" s="2">
        <v>3.126</v>
      </c>
      <c r="I27" s="2">
        <v>3.117</v>
      </c>
      <c r="J27" s="2">
        <v>3.123</v>
      </c>
      <c r="K27" s="2">
        <v>3.109</v>
      </c>
      <c r="L27" s="2">
        <v>3.114</v>
      </c>
      <c r="M27" s="2">
        <v>3.11</v>
      </c>
      <c r="N27" s="2">
        <v>3.119</v>
      </c>
      <c r="O27" s="2">
        <v>3.118</v>
      </c>
      <c r="P27" s="2">
        <v>3.118</v>
      </c>
      <c r="Q27" s="2"/>
      <c r="R27" s="2">
        <f t="shared" si="0"/>
        <v>3.1227333333333336</v>
      </c>
      <c r="S27" s="2">
        <f t="shared" si="1"/>
        <v>0.008480790618951408</v>
      </c>
      <c r="T27" s="3"/>
      <c r="U27" s="3"/>
      <c r="V27" s="5">
        <f>SUM(V17:V24)</f>
        <v>11.730000000000002</v>
      </c>
      <c r="W27" s="3"/>
      <c r="X27" s="3"/>
    </row>
    <row r="28" spans="2:2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2"/>
      <c r="T28" s="3"/>
      <c r="U28" s="3"/>
      <c r="V28" s="3"/>
      <c r="W28" s="3"/>
      <c r="X28" s="3"/>
    </row>
    <row r="29" spans="1:24" ht="12.75">
      <c r="A29" s="1" t="s">
        <v>68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2"/>
      <c r="T29" s="3"/>
      <c r="U29" s="3"/>
      <c r="V29" s="3" t="s">
        <v>77</v>
      </c>
      <c r="W29" s="3"/>
      <c r="X29" s="3"/>
    </row>
    <row r="30" spans="1:24" ht="12.75">
      <c r="A30" s="1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  <c r="S30" s="2"/>
      <c r="T30" s="4">
        <f>6-T31</f>
        <v>5.73</v>
      </c>
      <c r="U30" s="3">
        <v>2</v>
      </c>
      <c r="V30" s="3">
        <f>T30*U30</f>
        <v>11.46</v>
      </c>
      <c r="W30" s="3"/>
      <c r="X30" s="3"/>
    </row>
    <row r="31" spans="1:24" ht="12.75">
      <c r="A31" s="1" t="s">
        <v>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4">
        <v>0.27</v>
      </c>
      <c r="U31" s="3">
        <v>1</v>
      </c>
      <c r="V31" s="3">
        <f>T31*U31</f>
        <v>0.27</v>
      </c>
      <c r="W31" s="3"/>
      <c r="X31" s="3"/>
    </row>
    <row r="32" spans="2:2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  <c r="S32" s="2"/>
      <c r="T32" s="3"/>
      <c r="U32" s="3"/>
      <c r="V32" s="5">
        <f>SUM(V30:V31)</f>
        <v>11.73</v>
      </c>
      <c r="W32" s="3"/>
      <c r="X32" s="3"/>
    </row>
    <row r="33" spans="2:2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3"/>
      <c r="U33" s="3"/>
      <c r="V33" s="7"/>
      <c r="W33" s="3"/>
      <c r="X33" s="3"/>
    </row>
    <row r="34" spans="2:21" ht="20.25">
      <c r="B34" s="3"/>
      <c r="C34" s="3"/>
      <c r="D34" s="3" t="s">
        <v>71</v>
      </c>
      <c r="E34" s="3"/>
      <c r="F34" s="6" t="s">
        <v>70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3"/>
      <c r="T34" s="3"/>
      <c r="U34" s="3"/>
    </row>
    <row r="35" spans="2:21" ht="23.25">
      <c r="B35" s="3"/>
      <c r="C35" s="3"/>
      <c r="D35" s="3" t="s">
        <v>72</v>
      </c>
      <c r="E35" s="3"/>
      <c r="F35" s="6" t="s">
        <v>81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T35" s="3"/>
      <c r="U35" s="3"/>
    </row>
    <row r="36" spans="2:24" ht="12.75">
      <c r="B36" s="3"/>
      <c r="C36" s="3"/>
      <c r="D36" s="3"/>
      <c r="E36" s="3"/>
      <c r="F36" s="3" t="s">
        <v>86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3"/>
      <c r="U36" s="3"/>
      <c r="V36" s="3"/>
      <c r="W36" s="3"/>
      <c r="X36" s="3"/>
    </row>
    <row r="37" spans="18:19" ht="12.75">
      <c r="R37" s="2"/>
      <c r="S37" s="2"/>
    </row>
    <row r="38" spans="1:19" ht="12.75">
      <c r="A38" s="1" t="s">
        <v>47</v>
      </c>
      <c r="B38" s="1" t="s">
        <v>48</v>
      </c>
      <c r="C38" s="1" t="s">
        <v>49</v>
      </c>
      <c r="D38" s="1" t="s">
        <v>50</v>
      </c>
      <c r="E38" s="1" t="s">
        <v>51</v>
      </c>
      <c r="F38" s="1" t="s">
        <v>52</v>
      </c>
      <c r="G38" s="1" t="s">
        <v>53</v>
      </c>
      <c r="H38" s="1" t="s">
        <v>54</v>
      </c>
      <c r="R38" s="2"/>
      <c r="S38" s="2"/>
    </row>
    <row r="39" spans="1:19" ht="12.75">
      <c r="A39" s="1" t="s">
        <v>55</v>
      </c>
      <c r="B39" s="1" t="s">
        <v>37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  <c r="R39" s="2"/>
      <c r="S39" s="2"/>
    </row>
    <row r="40" spans="1:19" ht="12.75">
      <c r="A40" s="1" t="s">
        <v>55</v>
      </c>
      <c r="B40" s="1" t="s">
        <v>38</v>
      </c>
      <c r="C40" s="1" t="s">
        <v>56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  <c r="R40" s="2"/>
      <c r="S40" s="2"/>
    </row>
    <row r="41" spans="1:19" ht="12.75">
      <c r="A41" s="1" t="s">
        <v>55</v>
      </c>
      <c r="B41" s="1" t="s">
        <v>40</v>
      </c>
      <c r="C41" s="1" t="s">
        <v>42</v>
      </c>
      <c r="D41" s="1">
        <v>20</v>
      </c>
      <c r="E41" s="1">
        <v>10</v>
      </c>
      <c r="F41" s="1">
        <v>600</v>
      </c>
      <c r="G41" s="1">
        <v>-600</v>
      </c>
      <c r="H41" s="1" t="s">
        <v>59</v>
      </c>
      <c r="R41" s="2"/>
      <c r="S41" s="2"/>
    </row>
    <row r="42" spans="1:19" ht="12.75">
      <c r="A42" s="1" t="s">
        <v>55</v>
      </c>
      <c r="B42" s="1" t="s">
        <v>41</v>
      </c>
      <c r="C42" s="1" t="s">
        <v>42</v>
      </c>
      <c r="D42" s="1">
        <v>20</v>
      </c>
      <c r="E42" s="1">
        <v>10</v>
      </c>
      <c r="F42" s="1">
        <v>500</v>
      </c>
      <c r="G42" s="1">
        <v>-500</v>
      </c>
      <c r="H42" s="1" t="s">
        <v>60</v>
      </c>
      <c r="R42" s="2"/>
      <c r="S42" s="2"/>
    </row>
    <row r="43" spans="1:19" ht="12.75">
      <c r="A43" s="1" t="s">
        <v>55</v>
      </c>
      <c r="B43" s="1" t="s">
        <v>45</v>
      </c>
      <c r="C43" s="1" t="s">
        <v>61</v>
      </c>
      <c r="D43" s="1">
        <v>20</v>
      </c>
      <c r="E43" s="1">
        <v>10</v>
      </c>
      <c r="F43" s="1">
        <v>300</v>
      </c>
      <c r="G43" s="1">
        <v>-400</v>
      </c>
      <c r="H43" s="1" t="s">
        <v>29</v>
      </c>
      <c r="R43" s="2"/>
      <c r="S43" s="2"/>
    </row>
    <row r="44" spans="1:19" ht="12.75">
      <c r="A44" s="1" t="s">
        <v>55</v>
      </c>
      <c r="B44" s="1" t="s">
        <v>46</v>
      </c>
      <c r="C44" s="1" t="s">
        <v>61</v>
      </c>
      <c r="D44" s="1">
        <v>20</v>
      </c>
      <c r="E44" s="1">
        <v>10</v>
      </c>
      <c r="F44" s="1">
        <v>0</v>
      </c>
      <c r="G44" s="1">
        <v>-300</v>
      </c>
      <c r="H44" s="1" t="s">
        <v>62</v>
      </c>
      <c r="R44" s="2"/>
      <c r="S44" s="2"/>
    </row>
    <row r="45" spans="1:19" ht="12.75">
      <c r="A45" s="1" t="s">
        <v>63</v>
      </c>
      <c r="B45" s="1" t="s">
        <v>39</v>
      </c>
      <c r="C45" s="1" t="s">
        <v>56</v>
      </c>
      <c r="D45" s="1">
        <v>20</v>
      </c>
      <c r="E45" s="1">
        <v>10</v>
      </c>
      <c r="F45" s="1">
        <v>500</v>
      </c>
      <c r="G45" s="1">
        <v>-250</v>
      </c>
      <c r="H45" s="1" t="s">
        <v>64</v>
      </c>
      <c r="R45" s="2"/>
      <c r="S45" s="2"/>
    </row>
    <row r="46" spans="1:19" ht="12.75">
      <c r="A46" s="1" t="s">
        <v>63</v>
      </c>
      <c r="B46" s="1" t="s">
        <v>42</v>
      </c>
      <c r="C46" s="1" t="s">
        <v>42</v>
      </c>
      <c r="D46" s="1">
        <v>20</v>
      </c>
      <c r="E46" s="1">
        <v>10</v>
      </c>
      <c r="F46" s="1">
        <v>500</v>
      </c>
      <c r="G46" s="1">
        <v>-500</v>
      </c>
      <c r="H46" s="1" t="s">
        <v>65</v>
      </c>
      <c r="R46" s="2"/>
      <c r="S46" s="2"/>
    </row>
    <row r="47" spans="1:19" ht="12.75">
      <c r="A47" s="1" t="s">
        <v>63</v>
      </c>
      <c r="B47" s="1" t="s">
        <v>43</v>
      </c>
      <c r="C47" s="1" t="s">
        <v>42</v>
      </c>
      <c r="D47" s="1">
        <v>20</v>
      </c>
      <c r="E47" s="1">
        <v>10</v>
      </c>
      <c r="F47" s="1">
        <v>500</v>
      </c>
      <c r="G47" s="1">
        <v>-500</v>
      </c>
      <c r="H47" s="1" t="s">
        <v>66</v>
      </c>
      <c r="R47" s="2"/>
      <c r="S47" s="2"/>
    </row>
    <row r="48" spans="1:19" ht="12.75">
      <c r="A48" s="1" t="s">
        <v>63</v>
      </c>
      <c r="B48" s="1" t="s">
        <v>44</v>
      </c>
      <c r="C48" s="1" t="s">
        <v>42</v>
      </c>
      <c r="D48" s="1">
        <v>20</v>
      </c>
      <c r="E48" s="1">
        <v>10</v>
      </c>
      <c r="F48" s="1">
        <v>500</v>
      </c>
      <c r="G48" s="1">
        <v>-200</v>
      </c>
      <c r="H48" s="1" t="s">
        <v>67</v>
      </c>
      <c r="R48" s="2"/>
      <c r="S48" s="2"/>
    </row>
    <row r="49" spans="18:19" ht="12.75">
      <c r="R49" s="2"/>
      <c r="S49" s="2"/>
    </row>
    <row r="50" spans="1:20" ht="12.75">
      <c r="A50" s="11" t="s">
        <v>82</v>
      </c>
      <c r="B50" s="11"/>
      <c r="C50" s="11"/>
      <c r="D50" s="11"/>
      <c r="E50" s="11"/>
      <c r="F50" s="11"/>
      <c r="G50" s="11"/>
      <c r="R50" s="1" t="s">
        <v>73</v>
      </c>
      <c r="S50" s="1" t="s">
        <v>74</v>
      </c>
      <c r="T50" s="3" t="s">
        <v>75</v>
      </c>
    </row>
    <row r="51" spans="1:22" ht="12.75">
      <c r="A51" s="1" t="s">
        <v>38</v>
      </c>
      <c r="B51" s="3">
        <v>1.5113088656521445</v>
      </c>
      <c r="C51" s="3">
        <v>1.4976399430183869</v>
      </c>
      <c r="D51" s="3">
        <v>1.5140452927801997</v>
      </c>
      <c r="E51" s="3">
        <v>1.47749704182274</v>
      </c>
      <c r="F51" s="3">
        <v>1.5354036667095698</v>
      </c>
      <c r="G51" s="3">
        <v>1.515041302389163</v>
      </c>
      <c r="H51" s="3">
        <v>1.5178028435774753</v>
      </c>
      <c r="I51" s="3">
        <v>1.5024130228608832</v>
      </c>
      <c r="J51" s="3">
        <v>1.513186165991775</v>
      </c>
      <c r="K51" s="3">
        <v>1.4840047992502907</v>
      </c>
      <c r="L51" s="3">
        <v>1.5186413000738308</v>
      </c>
      <c r="M51" s="3">
        <v>1.4785187605612229</v>
      </c>
      <c r="N51" s="3">
        <v>1.4676318515130498</v>
      </c>
      <c r="O51" s="3">
        <v>1.4575235459424576</v>
      </c>
      <c r="P51" s="3">
        <v>1.456201729215026</v>
      </c>
      <c r="Q51" s="3"/>
      <c r="R51" s="3">
        <f>AVERAGE(B51:P51)</f>
        <v>1.4964573420905476</v>
      </c>
      <c r="S51" s="3">
        <f>STDEV(B51:P51)</f>
        <v>0.02458248428476992</v>
      </c>
      <c r="T51" s="4">
        <v>1.5</v>
      </c>
      <c r="V51" s="2"/>
    </row>
    <row r="52" spans="1:22" ht="12.75">
      <c r="A52" s="1" t="s">
        <v>41</v>
      </c>
      <c r="B52" s="3">
        <v>0.49708628954098644</v>
      </c>
      <c r="C52" s="3">
        <v>0.4872417599635964</v>
      </c>
      <c r="D52" s="3">
        <v>0.5243189413821178</v>
      </c>
      <c r="E52" s="3">
        <v>0.4953228646035095</v>
      </c>
      <c r="F52" s="3">
        <v>0.5128342325823472</v>
      </c>
      <c r="G52" s="3">
        <v>0.5138051231427053</v>
      </c>
      <c r="H52" s="3">
        <v>0.5038095076058968</v>
      </c>
      <c r="I52" s="3">
        <v>0.49142553837741665</v>
      </c>
      <c r="J52" s="3">
        <v>0.49932751205703935</v>
      </c>
      <c r="K52" s="3">
        <v>0.4922295888320864</v>
      </c>
      <c r="L52" s="3">
        <v>0.5005148774623317</v>
      </c>
      <c r="M52" s="3">
        <v>0.49417877828340806</v>
      </c>
      <c r="N52" s="3">
        <v>0.48659646659199485</v>
      </c>
      <c r="O52" s="3">
        <v>0.49322419153893726</v>
      </c>
      <c r="P52" s="3">
        <v>0.4797362809929511</v>
      </c>
      <c r="Q52" s="3"/>
      <c r="R52" s="3">
        <f aca="true" t="shared" si="3" ref="R52:R61">AVERAGE(B52:P52)</f>
        <v>0.498110130197155</v>
      </c>
      <c r="S52" s="3">
        <f aca="true" t="shared" si="4" ref="S52:S61">STDEV(B52:P52)</f>
        <v>0.01166642105445629</v>
      </c>
      <c r="T52" s="4">
        <v>0.5</v>
      </c>
      <c r="V52" s="2"/>
    </row>
    <row r="53" spans="1:22" ht="12.75">
      <c r="A53" s="1" t="s">
        <v>40</v>
      </c>
      <c r="B53" s="3">
        <v>0.5304194360902581</v>
      </c>
      <c r="C53" s="3">
        <v>0.5269295117344401</v>
      </c>
      <c r="D53" s="3">
        <v>0.5352437326903468</v>
      </c>
      <c r="E53" s="3">
        <v>0.5136437827103582</v>
      </c>
      <c r="F53" s="3">
        <v>0.5518362213022265</v>
      </c>
      <c r="G53" s="3">
        <v>0.556856505853729</v>
      </c>
      <c r="H53" s="3">
        <v>0.5767221337545934</v>
      </c>
      <c r="I53" s="3">
        <v>0.5306325131254134</v>
      </c>
      <c r="J53" s="3">
        <v>0.5330854135076062</v>
      </c>
      <c r="K53" s="3">
        <v>0.506912269640655</v>
      </c>
      <c r="L53" s="3">
        <v>0.5358598210630994</v>
      </c>
      <c r="M53" s="3">
        <v>0.5139220022503782</v>
      </c>
      <c r="N53" s="3">
        <v>0.5153467165993586</v>
      </c>
      <c r="O53" s="3">
        <v>0.500943085172141</v>
      </c>
      <c r="P53" s="3">
        <v>0.5015661552205481</v>
      </c>
      <c r="Q53" s="3"/>
      <c r="R53" s="3">
        <f t="shared" si="3"/>
        <v>0.5286612867143435</v>
      </c>
      <c r="S53" s="3">
        <f t="shared" si="4"/>
        <v>0.0213175037941451</v>
      </c>
      <c r="T53" s="4">
        <f>R53*1/0.79</f>
        <v>0.6691915021700551</v>
      </c>
      <c r="V53" s="2"/>
    </row>
    <row r="54" spans="1:22" ht="12.75">
      <c r="A54" s="1" t="s">
        <v>45</v>
      </c>
      <c r="B54" s="3">
        <v>0.0752214995909796</v>
      </c>
      <c r="C54" s="3">
        <v>0.07486782186523197</v>
      </c>
      <c r="D54" s="3">
        <v>0.07793992974929848</v>
      </c>
      <c r="E54" s="3">
        <v>0.07078699069262283</v>
      </c>
      <c r="F54" s="3">
        <v>0.07510818590951228</v>
      </c>
      <c r="G54" s="3">
        <v>0.07898466959263115</v>
      </c>
      <c r="H54" s="3">
        <v>0.0734745022271969</v>
      </c>
      <c r="I54" s="3">
        <v>0.07453783163925397</v>
      </c>
      <c r="J54" s="3">
        <v>0.08041151084733589</v>
      </c>
      <c r="K54" s="3">
        <v>0.07517968319819884</v>
      </c>
      <c r="L54" s="3">
        <v>0.07907325429206578</v>
      </c>
      <c r="M54" s="3">
        <v>0.06802047036965603</v>
      </c>
      <c r="N54" s="3">
        <v>0.07198866393717855</v>
      </c>
      <c r="O54" s="3">
        <v>0.07332630731186414</v>
      </c>
      <c r="P54" s="3">
        <v>0.08016301797177038</v>
      </c>
      <c r="Q54" s="3"/>
      <c r="R54" s="3">
        <f t="shared" si="3"/>
        <v>0.07527228927965311</v>
      </c>
      <c r="S54" s="3">
        <f t="shared" si="4"/>
        <v>0.0035549281836563594</v>
      </c>
      <c r="T54" s="4">
        <f>R54*1/0.79</f>
        <v>0.09528137883500394</v>
      </c>
      <c r="V54" s="2"/>
    </row>
    <row r="55" spans="1:22" ht="12.75">
      <c r="A55" s="1" t="s">
        <v>46</v>
      </c>
      <c r="B55" s="3">
        <v>0.05525880188410963</v>
      </c>
      <c r="C55" s="3">
        <v>0.05653368303224578</v>
      </c>
      <c r="D55" s="3">
        <v>0.06174584824936494</v>
      </c>
      <c r="E55" s="3">
        <v>0.057835035023736034</v>
      </c>
      <c r="F55" s="3">
        <v>0.058697721324810576</v>
      </c>
      <c r="G55" s="3">
        <v>0.05787286138754381</v>
      </c>
      <c r="H55" s="3">
        <v>0.06231863959339817</v>
      </c>
      <c r="I55" s="3">
        <v>0.05995833902472304</v>
      </c>
      <c r="J55" s="3">
        <v>0.057703961915050596</v>
      </c>
      <c r="K55" s="3">
        <v>0.056591157348815306</v>
      </c>
      <c r="L55" s="3">
        <v>0.06193793420369171</v>
      </c>
      <c r="M55" s="3">
        <v>0.05782997304728399</v>
      </c>
      <c r="N55" s="3">
        <v>0.061210756068049384</v>
      </c>
      <c r="O55" s="3">
        <v>0.052098014608161373</v>
      </c>
      <c r="P55" s="3">
        <v>0.05455342115241285</v>
      </c>
      <c r="Q55" s="3"/>
      <c r="R55" s="3">
        <f t="shared" si="3"/>
        <v>0.05814307652422648</v>
      </c>
      <c r="S55" s="3">
        <f t="shared" si="4"/>
        <v>0.002940292789710062</v>
      </c>
      <c r="T55" s="4">
        <f>R55*1/0.79</f>
        <v>0.07359883104332465</v>
      </c>
      <c r="V55" s="2"/>
    </row>
    <row r="56" spans="1:22" ht="12.75">
      <c r="A56" s="1" t="s">
        <v>39</v>
      </c>
      <c r="B56" s="3">
        <v>0.06541720710352135</v>
      </c>
      <c r="C56" s="3">
        <v>0.06852162613139003</v>
      </c>
      <c r="D56" s="3">
        <v>0.06733259906296267</v>
      </c>
      <c r="E56" s="3">
        <v>0.06975623429314962</v>
      </c>
      <c r="F56" s="3">
        <v>0.057348681102812465</v>
      </c>
      <c r="G56" s="3">
        <v>0.056664159951010755</v>
      </c>
      <c r="H56" s="3">
        <v>0.04384486528806001</v>
      </c>
      <c r="I56" s="3">
        <v>0.04837115660896182</v>
      </c>
      <c r="J56" s="3">
        <v>0.05464618712494382</v>
      </c>
      <c r="K56" s="3">
        <v>0.03850324237959357</v>
      </c>
      <c r="L56" s="3">
        <v>0.04507415494234525</v>
      </c>
      <c r="M56" s="3">
        <v>0.03326091111802352</v>
      </c>
      <c r="N56" s="3">
        <v>0.039657867702816846</v>
      </c>
      <c r="O56" s="3">
        <v>0.04344711972152991</v>
      </c>
      <c r="P56" s="3">
        <v>0.048320738383362066</v>
      </c>
      <c r="Q56" s="3"/>
      <c r="R56" s="3">
        <f t="shared" si="3"/>
        <v>0.05201111672763224</v>
      </c>
      <c r="S56" s="3">
        <f t="shared" si="4"/>
        <v>0.011834260760211114</v>
      </c>
      <c r="T56" s="4">
        <f>R56*1/0.79</f>
        <v>0.065836856617256</v>
      </c>
      <c r="V56" s="2"/>
    </row>
    <row r="57" spans="1:22" ht="12.75">
      <c r="A57" s="1" t="s">
        <v>37</v>
      </c>
      <c r="B57" s="3">
        <v>0.06353533282880633</v>
      </c>
      <c r="C57" s="3">
        <v>0.06685542369995533</v>
      </c>
      <c r="D57" s="3">
        <v>0.06641156432197826</v>
      </c>
      <c r="E57" s="3">
        <v>0.06316498285664546</v>
      </c>
      <c r="F57" s="3">
        <v>0.06454827680036625</v>
      </c>
      <c r="G57" s="3">
        <v>0.06643416273604538</v>
      </c>
      <c r="H57" s="3">
        <v>0.06370961468960605</v>
      </c>
      <c r="I57" s="3">
        <v>0.056584186041925895</v>
      </c>
      <c r="J57" s="3">
        <v>0.06457484729100471</v>
      </c>
      <c r="K57" s="3">
        <v>0.052663511916010416</v>
      </c>
      <c r="L57" s="3">
        <v>0.054352033450400614</v>
      </c>
      <c r="M57" s="3">
        <v>0.0526015330037834</v>
      </c>
      <c r="N57" s="3">
        <v>0.06150646071402081</v>
      </c>
      <c r="O57" s="3">
        <v>0.05964051106839311</v>
      </c>
      <c r="P57" s="3">
        <v>0.05991150994736396</v>
      </c>
      <c r="Q57" s="3"/>
      <c r="R57" s="3">
        <f t="shared" si="3"/>
        <v>0.06109959675775372</v>
      </c>
      <c r="S57" s="3">
        <f t="shared" si="4"/>
        <v>0.004955479653615816</v>
      </c>
      <c r="T57" s="4">
        <f>R57*1/0.79</f>
        <v>0.07734126171867559</v>
      </c>
      <c r="V57" s="2"/>
    </row>
    <row r="58" spans="1:22" ht="12.75">
      <c r="A58" s="1" t="s">
        <v>44</v>
      </c>
      <c r="B58" s="3">
        <v>0.010588787841750534</v>
      </c>
      <c r="C58" s="3">
        <v>0.015981617523820258</v>
      </c>
      <c r="D58" s="3">
        <v>0.009356572040569229</v>
      </c>
      <c r="E58" s="3">
        <v>0.017918409153908455</v>
      </c>
      <c r="F58" s="3">
        <v>0.015564194342244854</v>
      </c>
      <c r="G58" s="3">
        <v>0.013697203725332483</v>
      </c>
      <c r="H58" s="3">
        <v>0.012558727946203923</v>
      </c>
      <c r="I58" s="3">
        <v>0.009879373315325643</v>
      </c>
      <c r="J58" s="3">
        <v>0.014500423607923522</v>
      </c>
      <c r="K58" s="3">
        <v>0.00955459129555375</v>
      </c>
      <c r="L58" s="3">
        <v>0.01381390859476938</v>
      </c>
      <c r="M58" s="3">
        <v>0.014425989103431118</v>
      </c>
      <c r="N58" s="3">
        <v>0.013816102047282623</v>
      </c>
      <c r="O58" s="3">
        <v>0.014578193673667927</v>
      </c>
      <c r="P58" s="3">
        <v>0.013756893604345974</v>
      </c>
      <c r="Q58" s="3"/>
      <c r="R58" s="3">
        <f t="shared" si="3"/>
        <v>0.013332732521075311</v>
      </c>
      <c r="S58" s="3">
        <f t="shared" si="4"/>
        <v>0.0025078514805881493</v>
      </c>
      <c r="T58" s="4">
        <f>R58*1/0.79</f>
        <v>0.01687687660895609</v>
      </c>
      <c r="V58" s="2"/>
    </row>
    <row r="59" spans="1:22" ht="12.75">
      <c r="A59" s="1" t="s">
        <v>43</v>
      </c>
      <c r="B59" s="3">
        <v>0.004157209728847179</v>
      </c>
      <c r="C59" s="3">
        <v>0.002999761848425151</v>
      </c>
      <c r="D59" s="3">
        <v>0.0028073411789882423</v>
      </c>
      <c r="E59" s="3">
        <v>0.0025257082819467157</v>
      </c>
      <c r="F59" s="3">
        <v>0.00915089095708863</v>
      </c>
      <c r="G59" s="3">
        <v>0.00023402470468885005</v>
      </c>
      <c r="H59" s="3">
        <v>0.003511197536814929</v>
      </c>
      <c r="I59" s="3">
        <v>0.003682796686483594</v>
      </c>
      <c r="J59" s="3">
        <v>0.0009290556910618154</v>
      </c>
      <c r="K59" s="3">
        <v>0.00045556955756428187</v>
      </c>
      <c r="L59" s="3">
        <v>0</v>
      </c>
      <c r="M59" s="3">
        <v>0.0050053674490129155</v>
      </c>
      <c r="N59" s="3">
        <v>0.0034266215581154964</v>
      </c>
      <c r="O59" s="3">
        <v>0</v>
      </c>
      <c r="P59" s="3">
        <v>0</v>
      </c>
      <c r="Q59" s="3"/>
      <c r="R59" s="3">
        <f t="shared" si="3"/>
        <v>0.0025923696786025203</v>
      </c>
      <c r="S59" s="3">
        <f t="shared" si="4"/>
        <v>0.0024969527369526493</v>
      </c>
      <c r="T59" s="4">
        <f>R59*1/0.79</f>
        <v>0.0032814806058259747</v>
      </c>
      <c r="V59" s="2"/>
    </row>
    <row r="60" spans="1:22" ht="12.75">
      <c r="A60" s="1" t="s">
        <v>42</v>
      </c>
      <c r="B60" s="3">
        <v>0</v>
      </c>
      <c r="C60" s="3">
        <v>0.002324641425191989</v>
      </c>
      <c r="D60" s="3">
        <v>0</v>
      </c>
      <c r="E60" s="3">
        <v>0.0018505168236411496</v>
      </c>
      <c r="F60" s="3">
        <v>0</v>
      </c>
      <c r="G60" s="3">
        <v>0.0009430489694649853</v>
      </c>
      <c r="H60" s="3">
        <v>0</v>
      </c>
      <c r="I60" s="3">
        <v>0</v>
      </c>
      <c r="J60" s="3">
        <v>0.002339883873575208</v>
      </c>
      <c r="K60" s="3">
        <v>0.004818995738819734</v>
      </c>
      <c r="L60" s="3">
        <v>0</v>
      </c>
      <c r="M60" s="3">
        <v>0</v>
      </c>
      <c r="N60" s="3">
        <v>0.0034520628211279635</v>
      </c>
      <c r="O60" s="3">
        <v>0.002281147504181185</v>
      </c>
      <c r="P60" s="3">
        <v>0.006645386968115553</v>
      </c>
      <c r="Q60" s="3"/>
      <c r="R60" s="3">
        <f t="shared" si="3"/>
        <v>0.0016437122749411843</v>
      </c>
      <c r="S60" s="3">
        <f t="shared" si="4"/>
        <v>0.002055831028921113</v>
      </c>
      <c r="T60" s="4">
        <f>R60*1/0.79</f>
        <v>0.0020806484492926383</v>
      </c>
      <c r="V60" s="2"/>
    </row>
    <row r="61" spans="1:22" ht="12.75">
      <c r="A61" s="1" t="s">
        <v>78</v>
      </c>
      <c r="B61" s="3">
        <v>9.54349289917069</v>
      </c>
      <c r="C61" s="3">
        <v>9.619097345195744</v>
      </c>
      <c r="D61" s="3">
        <v>9.330278048975638</v>
      </c>
      <c r="E61" s="3">
        <v>9.709581651569431</v>
      </c>
      <c r="F61" s="3">
        <v>9.268147263052036</v>
      </c>
      <c r="G61" s="3">
        <v>9.346244332900275</v>
      </c>
      <c r="H61" s="3">
        <v>9.348446103523269</v>
      </c>
      <c r="I61" s="3">
        <v>9.632824121280587</v>
      </c>
      <c r="J61" s="3">
        <v>9.491741561995662</v>
      </c>
      <c r="K61" s="3">
        <v>9.815009394663734</v>
      </c>
      <c r="L61" s="3">
        <v>9.487066224243511</v>
      </c>
      <c r="M61" s="3">
        <v>9.824184381923661</v>
      </c>
      <c r="N61" s="3">
        <v>9.83081790291949</v>
      </c>
      <c r="O61" s="3">
        <v>9.938309001009241</v>
      </c>
      <c r="P61" s="3">
        <v>9.946169275333103</v>
      </c>
      <c r="Q61" s="3"/>
      <c r="R61" s="3">
        <f t="shared" si="3"/>
        <v>9.608760633850403</v>
      </c>
      <c r="S61" s="3">
        <f t="shared" si="4"/>
        <v>0.22906084948132882</v>
      </c>
      <c r="T61" s="5">
        <v>9.27</v>
      </c>
      <c r="V61" s="2"/>
    </row>
    <row r="62" spans="2:2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 t="s">
        <v>36</v>
      </c>
      <c r="R63" s="3">
        <v>5.73</v>
      </c>
      <c r="S63" s="2"/>
      <c r="T63" s="2"/>
      <c r="U63" s="2"/>
      <c r="V63" s="2"/>
    </row>
    <row r="64" spans="17:18" ht="12.75">
      <c r="Q64" s="1" t="s">
        <v>83</v>
      </c>
      <c r="R64" s="3">
        <v>0.27</v>
      </c>
    </row>
    <row r="65" spans="17:18" ht="12.75">
      <c r="Q65" s="1" t="s">
        <v>84</v>
      </c>
      <c r="R65" s="3">
        <v>4.5</v>
      </c>
    </row>
    <row r="66" ht="12.75">
      <c r="R66" s="10">
        <f>SUM(R63:R65)</f>
        <v>10.5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2008-03-21T18:29:09Z</dcterms:created>
  <dcterms:modified xsi:type="dcterms:W3CDTF">2008-03-21T18:33:13Z</dcterms:modified>
  <cp:category/>
  <cp:version/>
  <cp:contentType/>
  <cp:contentStatus/>
</cp:coreProperties>
</file>