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485" windowHeight="113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<sst xmlns="http://schemas.openxmlformats.org/spreadsheetml/2006/main" count="110" uniqueCount="72">
  <si>
    <t>#94</t>
  </si>
  <si>
    <t>#95</t>
  </si>
  <si>
    <t>#96</t>
  </si>
  <si>
    <t>#97</t>
  </si>
  <si>
    <t>#98</t>
  </si>
  <si>
    <t>#99</t>
  </si>
  <si>
    <t>#101</t>
  </si>
  <si>
    <t>#102</t>
  </si>
  <si>
    <t>#103</t>
  </si>
  <si>
    <t>#104</t>
  </si>
  <si>
    <t>#105</t>
  </si>
  <si>
    <t>MgO</t>
  </si>
  <si>
    <t>CaO</t>
  </si>
  <si>
    <t>MnO</t>
  </si>
  <si>
    <t>Totals</t>
  </si>
  <si>
    <t>Mg</t>
  </si>
  <si>
    <t>Al</t>
  </si>
  <si>
    <t>Si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</si>
  <si>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</si>
  <si>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</si>
  <si>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</si>
  <si>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</si>
  <si>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</si>
  <si>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</si>
  <si>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</si>
  <si>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</si>
  <si>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</si>
  <si>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</si>
  <si>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</si>
  <si>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</si>
  <si>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</si>
  <si>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</si>
  <si>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</si>
  <si>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anor-hk</t>
  </si>
  <si>
    <t>pyrope-s</t>
  </si>
  <si>
    <t>PET</t>
  </si>
  <si>
    <t>diopside</t>
  </si>
  <si>
    <t>chrom-s</t>
  </si>
  <si>
    <t>LIF</t>
  </si>
  <si>
    <t>rutile1</t>
  </si>
  <si>
    <t>rhod-791</t>
  </si>
  <si>
    <t>fayalite</t>
  </si>
  <si>
    <t>Analysis</t>
  </si>
  <si>
    <t>Cation numbers normalized to 12 Oxygens</t>
  </si>
  <si>
    <t>trace amounts of Mn</t>
  </si>
  <si>
    <t>Electron Microprobe Data</t>
  </si>
  <si>
    <t>Weight Percents</t>
  </si>
  <si>
    <r>
      <t xml:space="preserve">Rruff ID: </t>
    </r>
    <r>
      <rPr>
        <b/>
        <sz val="12"/>
        <rFont val="Times New Roman"/>
        <family val="1"/>
      </rPr>
      <t>R060350</t>
    </r>
  </si>
  <si>
    <r>
      <t xml:space="preserve">Locality: </t>
    </r>
    <r>
      <rPr>
        <sz val="12"/>
        <rFont val="Times New Roman"/>
        <family val="1"/>
      </rPr>
      <t>south of the Gem mine, southern San Benito County, California, USA</t>
    </r>
  </si>
  <si>
    <t>Ideal Chemistry:</t>
  </si>
  <si>
    <t>Calculated Chemistry:</t>
  </si>
  <si>
    <t>Instrument: Cameca SX50</t>
  </si>
  <si>
    <t>Sample Voltage: 15 kV</t>
  </si>
  <si>
    <t>Acceleration Current: 20 nA</t>
  </si>
  <si>
    <t>Beam Size: Spot</t>
  </si>
  <si>
    <r>
      <t xml:space="preserve">Mineral: </t>
    </r>
    <r>
      <rPr>
        <b/>
        <sz val="12"/>
        <rFont val="Times New Roman"/>
        <family val="1"/>
      </rPr>
      <t>Andradite</t>
    </r>
  </si>
  <si>
    <r>
      <t>Ca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</si>
  <si>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 xml:space="preserve"> </t>
  </si>
  <si>
    <t>SiO2</t>
  </si>
  <si>
    <t>Fe2O3</t>
  </si>
  <si>
    <t>TiO2</t>
  </si>
  <si>
    <t>Al2O3</t>
  </si>
  <si>
    <t>average</t>
  </si>
  <si>
    <t>stdev</t>
  </si>
  <si>
    <t>Fe3</t>
  </si>
  <si>
    <t>Cr2O3</t>
  </si>
  <si>
    <t>Fe3 tot</t>
  </si>
  <si>
    <t>trace</t>
  </si>
  <si>
    <t>in formula</t>
  </si>
  <si>
    <t>(+) charges</t>
  </si>
  <si>
    <t>not present in the wds scan; not in totals</t>
  </si>
  <si>
    <r>
      <t>(Ca</t>
    </r>
    <r>
      <rPr>
        <vertAlign val="subscript"/>
        <sz val="14"/>
        <rFont val="Times New Roman"/>
        <family val="1"/>
      </rPr>
      <t>2.93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1.18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0.77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((Si</t>
    </r>
    <r>
      <rPr>
        <vertAlign val="subscript"/>
        <sz val="14"/>
        <rFont val="Times New Roman"/>
        <family val="1"/>
      </rPr>
      <t>0.74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0.26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</si>
</sst>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6">
    <font>
      <sz val="10"/>
      <name val="Courier New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sz val="11"/>
      <name val="Times New Roman"/>
      <family val="1"/>
    </font>
    <font>
      <sz val="9"/>
      <name val="Arial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4" fontId="1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2" fontId="1" fillId="2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X19" sqref="X19"/>
    </sheetView>
  </sheetViews>
  <sheetFormatPr defaultColWidth="9.00390625" defaultRowHeight="13.5"/>
  <cols>
    <col min="1" max="16384" width="5.25390625" style="4" customWidth="1"/>
  </cols>
  <sheetData>
    <row r="1" spans="1:20" ht="13.5" customHeight="1">
      <c r="A1" s="11" t="s">
        <v>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  <c r="T1" s="12"/>
    </row>
    <row r="2" spans="1:20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ht="4.5" customHeight="1">
      <c r="G3" s="13"/>
    </row>
    <row r="4" spans="1:4" s="8" customFormat="1" ht="15.75">
      <c r="A4" s="8" t="s">
        <v>47</v>
      </c>
      <c r="D4" s="8" t="s">
        <v>55</v>
      </c>
    </row>
    <row r="5" spans="1:2" s="8" customFormat="1" ht="15.75">
      <c r="A5" s="14" t="s">
        <v>48</v>
      </c>
      <c r="B5" s="14"/>
    </row>
    <row r="6" spans="1:18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15" t="s">
        <v>46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9" ht="12.75">
      <c r="A8" s="4" t="s">
        <v>42</v>
      </c>
      <c r="B8" s="9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R8" s="4" t="s">
        <v>62</v>
      </c>
      <c r="S8" s="4" t="s">
        <v>63</v>
      </c>
    </row>
    <row r="9" spans="1:21" ht="12.75">
      <c r="A9" s="1" t="s">
        <v>12</v>
      </c>
      <c r="B9" s="2">
        <v>32.7</v>
      </c>
      <c r="C9" s="2">
        <v>32.47</v>
      </c>
      <c r="D9" s="2">
        <v>32.5</v>
      </c>
      <c r="E9" s="2">
        <v>32.32</v>
      </c>
      <c r="F9" s="2">
        <v>32.55</v>
      </c>
      <c r="G9" s="2">
        <v>32.52</v>
      </c>
      <c r="H9" s="2">
        <v>32.68</v>
      </c>
      <c r="I9" s="2">
        <v>32.61</v>
      </c>
      <c r="J9" s="2">
        <v>32.67</v>
      </c>
      <c r="K9" s="2">
        <v>32.8</v>
      </c>
      <c r="L9" s="2">
        <v>32.57</v>
      </c>
      <c r="M9" s="2">
        <v>32.63</v>
      </c>
      <c r="N9" s="2">
        <v>32.97</v>
      </c>
      <c r="O9" s="2">
        <v>32.8</v>
      </c>
      <c r="P9" s="2">
        <v>32.61</v>
      </c>
      <c r="R9" s="5">
        <f>AVERAGE(B9:P9)</f>
        <v>32.62666666666667</v>
      </c>
      <c r="S9" s="5">
        <f>STDEV(B9:P9)</f>
        <v>0.15669199389878838</v>
      </c>
      <c r="T9" s="5"/>
      <c r="U9" s="5"/>
    </row>
    <row r="10" spans="1:21" ht="12.75">
      <c r="A10" s="1" t="s">
        <v>58</v>
      </c>
      <c r="B10" s="2">
        <v>25.85</v>
      </c>
      <c r="C10" s="2">
        <v>25.97</v>
      </c>
      <c r="D10" s="2">
        <v>26.14</v>
      </c>
      <c r="E10" s="2">
        <v>26.1</v>
      </c>
      <c r="F10" s="2">
        <v>25.91</v>
      </c>
      <c r="G10" s="2">
        <v>25.78</v>
      </c>
      <c r="H10" s="2">
        <v>25.75</v>
      </c>
      <c r="I10" s="2">
        <v>25.85</v>
      </c>
      <c r="J10" s="2">
        <v>25.82</v>
      </c>
      <c r="K10" s="2">
        <v>25.83</v>
      </c>
      <c r="L10" s="2">
        <v>25.77</v>
      </c>
      <c r="M10" s="2">
        <v>25.85</v>
      </c>
      <c r="N10" s="2">
        <v>25.59</v>
      </c>
      <c r="O10" s="2">
        <v>25.77</v>
      </c>
      <c r="P10" s="2">
        <v>25.84</v>
      </c>
      <c r="R10" s="5">
        <f aca="true" t="shared" si="0" ref="R10:R16">AVERAGE(B10:P10)</f>
        <v>25.854666666666663</v>
      </c>
      <c r="S10" s="5">
        <f aca="true" t="shared" si="1" ref="S10:S16">STDEV(B10:P10)</f>
        <v>0.13653187313267645</v>
      </c>
      <c r="T10" s="5"/>
      <c r="U10" s="5"/>
    </row>
    <row r="11" spans="1:21" ht="12.75">
      <c r="A11" s="1" t="s">
        <v>59</v>
      </c>
      <c r="B11" s="2">
        <v>28.99</v>
      </c>
      <c r="C11" s="2">
        <v>29.08</v>
      </c>
      <c r="D11" s="2">
        <v>29.1</v>
      </c>
      <c r="E11" s="2">
        <v>28.83</v>
      </c>
      <c r="F11" s="2">
        <v>28.23</v>
      </c>
      <c r="G11" s="2">
        <v>28.12</v>
      </c>
      <c r="H11" s="2">
        <v>27.58</v>
      </c>
      <c r="I11" s="2">
        <v>28.02</v>
      </c>
      <c r="J11" s="2">
        <v>27.91</v>
      </c>
      <c r="K11" s="2">
        <v>28.06</v>
      </c>
      <c r="L11" s="2">
        <v>28.19</v>
      </c>
      <c r="M11" s="2">
        <v>27.77</v>
      </c>
      <c r="N11" s="2">
        <v>27.88</v>
      </c>
      <c r="O11" s="2">
        <v>27.74</v>
      </c>
      <c r="P11" s="2">
        <v>27.98</v>
      </c>
      <c r="R11" s="5">
        <f t="shared" si="0"/>
        <v>28.232000000000003</v>
      </c>
      <c r="S11" s="5">
        <f t="shared" si="1"/>
        <v>0.5116667442220046</v>
      </c>
      <c r="T11" s="5"/>
      <c r="U11" s="5"/>
    </row>
    <row r="12" spans="1:21" ht="12.75">
      <c r="A12" s="1" t="s">
        <v>60</v>
      </c>
      <c r="B12" s="2">
        <v>10.66</v>
      </c>
      <c r="C12" s="2">
        <v>10.37</v>
      </c>
      <c r="D12" s="2">
        <v>10.84</v>
      </c>
      <c r="E12" s="2">
        <v>11.21</v>
      </c>
      <c r="F12" s="2">
        <v>11.72</v>
      </c>
      <c r="G12" s="2">
        <v>12.01</v>
      </c>
      <c r="H12" s="2">
        <v>12.09</v>
      </c>
      <c r="I12" s="2">
        <v>12.32</v>
      </c>
      <c r="J12" s="2">
        <v>12.46</v>
      </c>
      <c r="K12" s="2">
        <v>12.45</v>
      </c>
      <c r="L12" s="2">
        <v>12.12</v>
      </c>
      <c r="M12" s="2">
        <v>12</v>
      </c>
      <c r="N12" s="2">
        <v>12.11</v>
      </c>
      <c r="O12" s="2">
        <v>12.13</v>
      </c>
      <c r="P12" s="2">
        <v>12.3</v>
      </c>
      <c r="R12" s="5">
        <f t="shared" si="0"/>
        <v>11.786000000000001</v>
      </c>
      <c r="S12" s="5">
        <f t="shared" si="1"/>
        <v>0.6799033544765992</v>
      </c>
      <c r="T12" s="5"/>
      <c r="U12" s="5"/>
    </row>
    <row r="13" spans="1:21" ht="12.75">
      <c r="A13" s="1" t="s">
        <v>11</v>
      </c>
      <c r="B13" s="2">
        <v>0.49</v>
      </c>
      <c r="C13" s="2">
        <v>0.54</v>
      </c>
      <c r="D13" s="2">
        <v>0.57</v>
      </c>
      <c r="E13" s="2">
        <v>0.51</v>
      </c>
      <c r="F13" s="2">
        <v>0.58</v>
      </c>
      <c r="G13" s="2">
        <v>0.63</v>
      </c>
      <c r="H13" s="2">
        <v>0.59</v>
      </c>
      <c r="I13" s="2">
        <v>0.57</v>
      </c>
      <c r="J13" s="2">
        <v>0.57</v>
      </c>
      <c r="K13" s="2">
        <v>0.58</v>
      </c>
      <c r="L13" s="2">
        <v>0.57</v>
      </c>
      <c r="M13" s="2">
        <v>0.57</v>
      </c>
      <c r="N13" s="2">
        <v>0.62</v>
      </c>
      <c r="O13" s="2">
        <v>0.59</v>
      </c>
      <c r="P13" s="2">
        <v>0.58</v>
      </c>
      <c r="R13" s="5">
        <f t="shared" si="0"/>
        <v>0.5706666666666667</v>
      </c>
      <c r="S13" s="5">
        <f t="shared" si="1"/>
        <v>0.03594970031002926</v>
      </c>
      <c r="T13" s="5"/>
      <c r="U13" s="5"/>
    </row>
    <row r="14" spans="1:21" ht="12.75">
      <c r="A14" s="1" t="s">
        <v>61</v>
      </c>
      <c r="B14" s="2">
        <v>0.47</v>
      </c>
      <c r="C14" s="2">
        <v>0.55</v>
      </c>
      <c r="D14" s="2">
        <v>0.58</v>
      </c>
      <c r="E14" s="2">
        <v>0.42</v>
      </c>
      <c r="F14" s="2">
        <v>0.29</v>
      </c>
      <c r="G14" s="2">
        <v>0.34</v>
      </c>
      <c r="H14" s="2">
        <v>0.33</v>
      </c>
      <c r="I14" s="2">
        <v>0.3</v>
      </c>
      <c r="J14" s="2">
        <v>0.32</v>
      </c>
      <c r="K14" s="2">
        <v>0.26</v>
      </c>
      <c r="L14" s="2">
        <v>0.32</v>
      </c>
      <c r="M14" s="2">
        <v>0.31</v>
      </c>
      <c r="N14" s="2">
        <v>0.31</v>
      </c>
      <c r="O14" s="2">
        <v>0.32</v>
      </c>
      <c r="P14" s="2">
        <v>0.31</v>
      </c>
      <c r="R14" s="5">
        <f t="shared" si="0"/>
        <v>0.36199999999999993</v>
      </c>
      <c r="S14" s="5">
        <f t="shared" si="1"/>
        <v>0.09718906464059804</v>
      </c>
      <c r="T14" s="5"/>
      <c r="U14" s="5"/>
    </row>
    <row r="15" spans="1:21" ht="12.75">
      <c r="A15" s="1" t="s">
        <v>13</v>
      </c>
      <c r="B15" s="2">
        <v>0.11</v>
      </c>
      <c r="C15" s="2">
        <v>0.12</v>
      </c>
      <c r="D15" s="2">
        <v>0.11</v>
      </c>
      <c r="E15" s="2">
        <v>0.1</v>
      </c>
      <c r="F15" s="2">
        <v>0.09</v>
      </c>
      <c r="G15" s="2">
        <v>0.08</v>
      </c>
      <c r="H15" s="2">
        <v>0.06</v>
      </c>
      <c r="I15" s="2">
        <v>0.04</v>
      </c>
      <c r="J15" s="2">
        <v>0.14</v>
      </c>
      <c r="K15" s="2">
        <v>0.11</v>
      </c>
      <c r="L15" s="2">
        <v>0.09</v>
      </c>
      <c r="M15" s="2">
        <v>0.07</v>
      </c>
      <c r="N15" s="2">
        <v>0.07</v>
      </c>
      <c r="O15" s="2">
        <v>0.11</v>
      </c>
      <c r="P15" s="2">
        <v>0.09</v>
      </c>
      <c r="R15" s="5">
        <f t="shared" si="0"/>
        <v>0.09266666666666669</v>
      </c>
      <c r="S15" s="5">
        <f t="shared" si="1"/>
        <v>0.02576450123347081</v>
      </c>
      <c r="T15" s="5"/>
      <c r="U15" s="5"/>
    </row>
    <row r="16" spans="1:20" s="33" customFormat="1" ht="12.75">
      <c r="A16" s="31" t="s">
        <v>65</v>
      </c>
      <c r="B16" s="32">
        <v>0.02</v>
      </c>
      <c r="C16" s="32">
        <v>0.03</v>
      </c>
      <c r="D16" s="32">
        <v>0.03</v>
      </c>
      <c r="E16" s="32">
        <v>0</v>
      </c>
      <c r="F16" s="32">
        <v>0.04</v>
      </c>
      <c r="G16" s="32">
        <v>0.04</v>
      </c>
      <c r="H16" s="32">
        <v>0.01</v>
      </c>
      <c r="I16" s="32">
        <v>0</v>
      </c>
      <c r="J16" s="32">
        <v>0.01</v>
      </c>
      <c r="K16" s="32">
        <v>0.04</v>
      </c>
      <c r="L16" s="32">
        <v>0.02</v>
      </c>
      <c r="M16" s="32">
        <v>0.03</v>
      </c>
      <c r="N16" s="32">
        <v>0.01</v>
      </c>
      <c r="O16" s="32">
        <v>0.04</v>
      </c>
      <c r="P16" s="32">
        <v>0</v>
      </c>
      <c r="R16" s="34">
        <f t="shared" si="0"/>
        <v>0.021333333333333333</v>
      </c>
      <c r="S16" s="34">
        <f t="shared" si="1"/>
        <v>0.015522640914238175</v>
      </c>
      <c r="T16" s="33" t="s">
        <v>70</v>
      </c>
    </row>
    <row r="17" spans="1:19" ht="12.75">
      <c r="A17" s="1" t="s">
        <v>14</v>
      </c>
      <c r="B17" s="2">
        <f>SUM(B9:B15)</f>
        <v>99.27</v>
      </c>
      <c r="C17" s="2">
        <f aca="true" t="shared" si="2" ref="C17:P17">SUM(C9:C15)</f>
        <v>99.10000000000001</v>
      </c>
      <c r="D17" s="2">
        <f t="shared" si="2"/>
        <v>99.84</v>
      </c>
      <c r="E17" s="2">
        <f t="shared" si="2"/>
        <v>99.49000000000001</v>
      </c>
      <c r="F17" s="2">
        <f t="shared" si="2"/>
        <v>99.37</v>
      </c>
      <c r="G17" s="2">
        <f t="shared" si="2"/>
        <v>99.48</v>
      </c>
      <c r="H17" s="2">
        <f t="shared" si="2"/>
        <v>99.08</v>
      </c>
      <c r="I17" s="2">
        <f t="shared" si="2"/>
        <v>99.71000000000001</v>
      </c>
      <c r="J17" s="2">
        <f t="shared" si="2"/>
        <v>99.89</v>
      </c>
      <c r="K17" s="2">
        <f t="shared" si="2"/>
        <v>100.09</v>
      </c>
      <c r="L17" s="2">
        <f t="shared" si="2"/>
        <v>99.63</v>
      </c>
      <c r="M17" s="2">
        <f t="shared" si="2"/>
        <v>99.19999999999999</v>
      </c>
      <c r="N17" s="2">
        <f t="shared" si="2"/>
        <v>99.55</v>
      </c>
      <c r="O17" s="2">
        <f t="shared" si="2"/>
        <v>99.45999999999998</v>
      </c>
      <c r="P17" s="2">
        <f t="shared" si="2"/>
        <v>99.71000000000001</v>
      </c>
      <c r="R17" s="5">
        <f>AVERAGE(B17:P17)</f>
        <v>99.52466666666669</v>
      </c>
      <c r="S17" s="5">
        <f>STDEV(B17:P17)</f>
        <v>0.29429981472909694</v>
      </c>
    </row>
    <row r="18" spans="2:19" ht="12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R18" s="5"/>
      <c r="S18" s="5"/>
    </row>
    <row r="19" spans="1:22" ht="12.75">
      <c r="A19" s="16" t="s">
        <v>43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9"/>
      <c r="Q19" s="9"/>
      <c r="R19" s="4" t="s">
        <v>62</v>
      </c>
      <c r="S19" s="4" t="s">
        <v>63</v>
      </c>
      <c r="T19" s="4" t="s">
        <v>68</v>
      </c>
      <c r="V19" s="4" t="s">
        <v>69</v>
      </c>
    </row>
    <row r="20" spans="1:23" ht="12.75">
      <c r="A20" s="4" t="s">
        <v>17</v>
      </c>
      <c r="B20" s="5">
        <v>2.261751681686188</v>
      </c>
      <c r="C20" s="5">
        <v>2.274185894393915</v>
      </c>
      <c r="D20" s="5">
        <v>2.2693480327787183</v>
      </c>
      <c r="E20" s="5">
        <v>2.2724807904309183</v>
      </c>
      <c r="F20" s="5">
        <v>2.2588472527968406</v>
      </c>
      <c r="G20" s="5">
        <v>2.244669300523606</v>
      </c>
      <c r="H20" s="5">
        <v>2.2497619579493255</v>
      </c>
      <c r="I20" s="5">
        <v>2.244317611125693</v>
      </c>
      <c r="J20" s="5">
        <v>2.238299303556698</v>
      </c>
      <c r="K20" s="5">
        <v>2.235984335058167</v>
      </c>
      <c r="L20" s="5">
        <v>2.2411685326433424</v>
      </c>
      <c r="M20" s="5">
        <v>2.2557267314289</v>
      </c>
      <c r="N20" s="5">
        <v>2.229658373531773</v>
      </c>
      <c r="O20" s="5">
        <v>2.2444169468029815</v>
      </c>
      <c r="P20" s="5">
        <v>2.2437789742677583</v>
      </c>
      <c r="Q20" s="5"/>
      <c r="R20" s="5">
        <f>AVERAGE(B20:P20)</f>
        <v>2.250959714598322</v>
      </c>
      <c r="S20" s="5">
        <f>STDEV(B20:P20)</f>
        <v>0.013773165749309</v>
      </c>
      <c r="T20" s="10">
        <f>3-T21</f>
        <v>2.23</v>
      </c>
      <c r="U20" s="29">
        <v>4</v>
      </c>
      <c r="V20" s="5">
        <f>T20*U20</f>
        <v>8.92</v>
      </c>
      <c r="W20" s="10">
        <f>T20/3</f>
        <v>0.7433333333333333</v>
      </c>
    </row>
    <row r="21" spans="1:23" ht="12.75">
      <c r="A21" s="4" t="s">
        <v>64</v>
      </c>
      <c r="B21" s="5">
        <f>3-B20</f>
        <v>0.7382483183138122</v>
      </c>
      <c r="C21" s="5">
        <f aca="true" t="shared" si="3" ref="C21:P21">3-C20</f>
        <v>0.725814105606085</v>
      </c>
      <c r="D21" s="5">
        <f t="shared" si="3"/>
        <v>0.7306519672212817</v>
      </c>
      <c r="E21" s="5">
        <f t="shared" si="3"/>
        <v>0.7275192095690817</v>
      </c>
      <c r="F21" s="5">
        <f t="shared" si="3"/>
        <v>0.7411527472031594</v>
      </c>
      <c r="G21" s="5">
        <f t="shared" si="3"/>
        <v>0.755330699476394</v>
      </c>
      <c r="H21" s="5">
        <f t="shared" si="3"/>
        <v>0.7502380420506745</v>
      </c>
      <c r="I21" s="5">
        <f t="shared" si="3"/>
        <v>0.7556823888743072</v>
      </c>
      <c r="J21" s="5">
        <f t="shared" si="3"/>
        <v>0.761700696443302</v>
      </c>
      <c r="K21" s="5">
        <f t="shared" si="3"/>
        <v>0.7640156649418328</v>
      </c>
      <c r="L21" s="5">
        <f t="shared" si="3"/>
        <v>0.7588314673566576</v>
      </c>
      <c r="M21" s="5">
        <f t="shared" si="3"/>
        <v>0.7442732685711002</v>
      </c>
      <c r="N21" s="5">
        <f t="shared" si="3"/>
        <v>0.7703416264682268</v>
      </c>
      <c r="O21" s="5">
        <f t="shared" si="3"/>
        <v>0.7555830531970185</v>
      </c>
      <c r="P21" s="5">
        <f t="shared" si="3"/>
        <v>0.7562210257322417</v>
      </c>
      <c r="Q21" s="5"/>
      <c r="R21" s="5">
        <f>AVERAGE(B21:P21)</f>
        <v>0.7490402854016783</v>
      </c>
      <c r="S21" s="5">
        <f>STDEV(B21:P21)</f>
        <v>0.013773165749332033</v>
      </c>
      <c r="T21" s="10">
        <v>0.77</v>
      </c>
      <c r="U21" s="29">
        <v>3</v>
      </c>
      <c r="V21" s="5">
        <f aca="true" t="shared" si="4" ref="V21:V28">T21*U21</f>
        <v>2.31</v>
      </c>
      <c r="W21" s="10">
        <f>T21/3</f>
        <v>0.25666666666666665</v>
      </c>
    </row>
    <row r="22" spans="2:22" ht="12.7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0"/>
      <c r="U22" s="29"/>
      <c r="V22" s="5"/>
    </row>
    <row r="23" spans="1:22" ht="12.75">
      <c r="A23" s="4" t="s">
        <v>64</v>
      </c>
      <c r="B23" s="5">
        <f>B33-B21</f>
        <v>1.170461411547628</v>
      </c>
      <c r="C23" s="5">
        <f>C33-C21</f>
        <v>1.1904515306196324</v>
      </c>
      <c r="D23" s="5">
        <f>D33-D21</f>
        <v>1.1704079660350049</v>
      </c>
      <c r="E23" s="5">
        <f>E33-E21</f>
        <v>1.1613924761222636</v>
      </c>
      <c r="F23" s="5">
        <f>F33-F21</f>
        <v>1.110832943805317</v>
      </c>
      <c r="G23" s="5">
        <f>G33-G21</f>
        <v>1.0871038451187183</v>
      </c>
      <c r="H23" s="5">
        <f>H33-H21</f>
        <v>1.0630253549959006</v>
      </c>
      <c r="I23" s="5">
        <f>I33-I21</f>
        <v>1.074941807805733</v>
      </c>
      <c r="J23" s="5">
        <f>J33-J21</f>
        <v>1.0589601623137013</v>
      </c>
      <c r="K23" s="5">
        <f>K33-K21</f>
        <v>1.0638291229832473</v>
      </c>
      <c r="L23" s="5">
        <f>L33-L21</f>
        <v>1.086024523868388</v>
      </c>
      <c r="M23" s="5">
        <f>M33-M21</f>
        <v>1.0792407905838073</v>
      </c>
      <c r="N23" s="5">
        <f>N33-N21</f>
        <v>1.057624345522876</v>
      </c>
      <c r="O23" s="5">
        <f>O33-O21</f>
        <v>1.0624546057567064</v>
      </c>
      <c r="P23" s="5">
        <f>P33-P21</f>
        <v>1.0720584018166133</v>
      </c>
      <c r="Q23" s="5"/>
      <c r="R23" s="5">
        <f>AVERAGE(B23:P23)</f>
        <v>1.1005872859263692</v>
      </c>
      <c r="S23" s="5">
        <f>STDEV(B23:P23)</f>
        <v>0.047622833625141095</v>
      </c>
      <c r="T23" s="10">
        <f>2-T24-T25</f>
        <v>1.18</v>
      </c>
      <c r="U23" s="29">
        <v>3</v>
      </c>
      <c r="V23" s="5">
        <f t="shared" si="4"/>
        <v>3.54</v>
      </c>
    </row>
    <row r="24" spans="1:22" ht="12.75">
      <c r="A24" s="4" t="s">
        <v>19</v>
      </c>
      <c r="B24" s="5">
        <v>0.7015700699587984</v>
      </c>
      <c r="C24" s="5">
        <v>0.6830653293094352</v>
      </c>
      <c r="D24" s="5">
        <v>0.7078712571963356</v>
      </c>
      <c r="E24" s="5">
        <v>0.7341668992547826</v>
      </c>
      <c r="F24" s="5">
        <v>0.7685578040045183</v>
      </c>
      <c r="G24" s="5">
        <v>0.7865782533686033</v>
      </c>
      <c r="H24" s="5">
        <v>0.7945388002810069</v>
      </c>
      <c r="I24" s="5">
        <v>0.8045702162138332</v>
      </c>
      <c r="J24" s="5">
        <v>0.8124739362031516</v>
      </c>
      <c r="K24" s="5">
        <v>0.8106682718528531</v>
      </c>
      <c r="L24" s="5">
        <v>0.7928521191010749</v>
      </c>
      <c r="M24" s="5">
        <v>0.7876561325951957</v>
      </c>
      <c r="N24" s="5">
        <v>0.7936730928525868</v>
      </c>
      <c r="O24" s="5">
        <v>0.7946564183620198</v>
      </c>
      <c r="P24" s="5">
        <v>0.8033820982355578</v>
      </c>
      <c r="Q24" s="5"/>
      <c r="R24" s="5">
        <f>AVERAGE(B24:P24)</f>
        <v>0.7717520465859835</v>
      </c>
      <c r="S24" s="5">
        <f>STDEV(B24:P24)</f>
        <v>0.04308383090029493</v>
      </c>
      <c r="T24" s="10">
        <v>0.77</v>
      </c>
      <c r="U24" s="29">
        <v>4</v>
      </c>
      <c r="V24" s="5">
        <f t="shared" si="4"/>
        <v>3.08</v>
      </c>
    </row>
    <row r="25" spans="1:22" ht="12.75">
      <c r="A25" s="4" t="s">
        <v>16</v>
      </c>
      <c r="B25" s="5">
        <v>0.04846608767334289</v>
      </c>
      <c r="C25" s="5">
        <v>0.056763926959415824</v>
      </c>
      <c r="D25" s="5">
        <v>0.05934433218161619</v>
      </c>
      <c r="E25" s="5">
        <v>0.04309875601203556</v>
      </c>
      <c r="F25" s="5">
        <v>0.029797043863089623</v>
      </c>
      <c r="G25" s="5">
        <v>0.03489025167264933</v>
      </c>
      <c r="H25" s="5">
        <v>0.033980440662158835</v>
      </c>
      <c r="I25" s="5">
        <v>0.030697340808257017</v>
      </c>
      <c r="J25" s="5">
        <v>0.03269396784539657</v>
      </c>
      <c r="K25" s="5">
        <v>0.02652610165452505</v>
      </c>
      <c r="L25" s="5">
        <v>0.032799393037710116</v>
      </c>
      <c r="M25" s="5">
        <v>0.03188183896005924</v>
      </c>
      <c r="N25" s="5">
        <v>0.031833578751330055</v>
      </c>
      <c r="O25" s="5">
        <v>0.03284693342176396</v>
      </c>
      <c r="P25" s="5">
        <v>0.031725245374618224</v>
      </c>
      <c r="Q25" s="5"/>
      <c r="R25" s="5">
        <f>AVERAGE(B25:P25)</f>
        <v>0.037156349258531236</v>
      </c>
      <c r="S25" s="5">
        <f>STDEV(B25:P25)</f>
        <v>0.010025696302125044</v>
      </c>
      <c r="T25" s="10">
        <v>0.05</v>
      </c>
      <c r="U25" s="29">
        <v>3</v>
      </c>
      <c r="V25" s="5">
        <f t="shared" si="4"/>
        <v>0.15000000000000002</v>
      </c>
    </row>
    <row r="26" spans="1:22" ht="12.75">
      <c r="A26" s="4" t="s">
        <v>57</v>
      </c>
      <c r="B26" s="5" t="s">
        <v>57</v>
      </c>
      <c r="C26" s="5" t="s">
        <v>57</v>
      </c>
      <c r="D26" s="5" t="s">
        <v>57</v>
      </c>
      <c r="E26" s="5" t="s">
        <v>57</v>
      </c>
      <c r="F26" s="5" t="s">
        <v>57</v>
      </c>
      <c r="G26" s="5" t="s">
        <v>57</v>
      </c>
      <c r="H26" s="5" t="s">
        <v>57</v>
      </c>
      <c r="I26" s="5" t="s">
        <v>57</v>
      </c>
      <c r="J26" s="5" t="s">
        <v>57</v>
      </c>
      <c r="K26" s="5" t="s">
        <v>57</v>
      </c>
      <c r="L26" s="5" t="s">
        <v>57</v>
      </c>
      <c r="M26" s="5" t="s">
        <v>57</v>
      </c>
      <c r="N26" s="5" t="s">
        <v>57</v>
      </c>
      <c r="O26" s="5" t="s">
        <v>57</v>
      </c>
      <c r="P26" s="5" t="s">
        <v>57</v>
      </c>
      <c r="Q26" s="5"/>
      <c r="R26" s="5"/>
      <c r="S26" s="5"/>
      <c r="T26" s="10"/>
      <c r="U26" s="29"/>
      <c r="V26" s="5"/>
    </row>
    <row r="27" spans="1:22" ht="12.75">
      <c r="A27" s="4" t="s">
        <v>18</v>
      </c>
      <c r="B27" s="5">
        <v>3.065527831818823</v>
      </c>
      <c r="C27" s="5">
        <v>3.04655790323261</v>
      </c>
      <c r="D27" s="5">
        <v>3.023096562735069</v>
      </c>
      <c r="E27" s="5">
        <v>3.015117225310733</v>
      </c>
      <c r="F27" s="5">
        <v>3.0404900069455127</v>
      </c>
      <c r="G27" s="5">
        <v>3.03384317209646</v>
      </c>
      <c r="H27" s="5">
        <v>3.0592468366515186</v>
      </c>
      <c r="I27" s="5">
        <v>3.033525884502877</v>
      </c>
      <c r="J27" s="5">
        <v>3.034479391981951</v>
      </c>
      <c r="K27" s="5">
        <v>3.0422249969118176</v>
      </c>
      <c r="L27" s="5">
        <v>3.034946169102667</v>
      </c>
      <c r="M27" s="5">
        <v>3.0508169374088037</v>
      </c>
      <c r="N27" s="5">
        <v>3.077939814383032</v>
      </c>
      <c r="O27" s="5">
        <v>3.0608080909738726</v>
      </c>
      <c r="P27" s="5">
        <v>3.033971520810971</v>
      </c>
      <c r="Q27" s="5"/>
      <c r="R27" s="5">
        <f>AVERAGE(B27:P27)</f>
        <v>3.0435061563244474</v>
      </c>
      <c r="S27" s="5">
        <f>STDEV(B27:P27)</f>
        <v>0.016802175239661394</v>
      </c>
      <c r="T27" s="10">
        <v>2.93</v>
      </c>
      <c r="U27" s="29">
        <v>2</v>
      </c>
      <c r="V27" s="5">
        <f t="shared" si="4"/>
        <v>5.86</v>
      </c>
    </row>
    <row r="28" spans="1:22" ht="12.75">
      <c r="A28" s="4" t="s">
        <v>15</v>
      </c>
      <c r="B28" s="5">
        <v>0.06391297009092463</v>
      </c>
      <c r="C28" s="5">
        <v>0.07049467574538609</v>
      </c>
      <c r="D28" s="5">
        <v>0.0737698539168147</v>
      </c>
      <c r="E28" s="5">
        <v>0.06619701937395225</v>
      </c>
      <c r="F28" s="5">
        <v>0.07537997521120955</v>
      </c>
      <c r="G28" s="5">
        <v>0.08177462268312868</v>
      </c>
      <c r="H28" s="5">
        <v>0.07684575691792127</v>
      </c>
      <c r="I28" s="5">
        <v>0.07377465227148565</v>
      </c>
      <c r="J28" s="5">
        <v>0.07366230812859056</v>
      </c>
      <c r="K28" s="5">
        <v>0.07484811882205775</v>
      </c>
      <c r="L28" s="5">
        <v>0.07389984011117032</v>
      </c>
      <c r="M28" s="5">
        <v>0.07414969004640666</v>
      </c>
      <c r="N28" s="5">
        <v>0.08053196109604054</v>
      </c>
      <c r="O28" s="5">
        <v>0.07660368784711392</v>
      </c>
      <c r="P28" s="5">
        <v>0.07507997232554631</v>
      </c>
      <c r="Q28" s="5"/>
      <c r="R28" s="5">
        <f>AVERAGE(B28:P28)</f>
        <v>0.07406167363918327</v>
      </c>
      <c r="S28" s="5">
        <f>STDEV(B28:P28)</f>
        <v>0.0046050742210731</v>
      </c>
      <c r="T28" s="10">
        <v>0.07</v>
      </c>
      <c r="U28" s="29">
        <v>2</v>
      </c>
      <c r="V28" s="5">
        <f t="shared" si="4"/>
        <v>0.14</v>
      </c>
    </row>
    <row r="29" spans="1:22" ht="12.75">
      <c r="A29" s="4" t="s">
        <v>21</v>
      </c>
      <c r="B29" s="5">
        <v>0.008151968498105075</v>
      </c>
      <c r="C29" s="5">
        <v>0.008900628837603767</v>
      </c>
      <c r="D29" s="5">
        <v>0.008088605241153962</v>
      </c>
      <c r="E29" s="5">
        <v>0.007374713388843218</v>
      </c>
      <c r="F29" s="5">
        <v>0.0066458019332097055</v>
      </c>
      <c r="G29" s="5">
        <v>0.005899903034350872</v>
      </c>
      <c r="H29" s="5">
        <v>0.00444013340679568</v>
      </c>
      <c r="I29" s="5">
        <v>0.002941502314138666</v>
      </c>
      <c r="J29" s="5">
        <v>0.010279580466159266</v>
      </c>
      <c r="K29" s="5">
        <v>0.008065336074675694</v>
      </c>
      <c r="L29" s="5">
        <v>0.006629610903193374</v>
      </c>
      <c r="M29" s="5">
        <v>0.005173797324149842</v>
      </c>
      <c r="N29" s="5">
        <v>0.005165965638559222</v>
      </c>
      <c r="O29" s="5">
        <v>0.00811460228577774</v>
      </c>
      <c r="P29" s="5">
        <v>0.006619352471639535</v>
      </c>
      <c r="Q29" s="5"/>
      <c r="R29" s="5">
        <f>AVERAGE(B29:P29)</f>
        <v>0.006832766787890374</v>
      </c>
      <c r="S29" s="5">
        <f>STDEV(B29:P29)</f>
        <v>0.0018958429118242114</v>
      </c>
      <c r="T29" s="5" t="s">
        <v>67</v>
      </c>
      <c r="V29" s="30">
        <f>SUM(V20:V28)</f>
        <v>24</v>
      </c>
    </row>
    <row r="30" spans="2:20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2.75">
      <c r="A31" s="4" t="s">
        <v>14</v>
      </c>
      <c r="B31" s="5">
        <f>SUM(B20:B29)</f>
        <v>8.05809033958762</v>
      </c>
      <c r="C31" s="5">
        <f aca="true" t="shared" si="5" ref="C31:P31">SUM(C20:C29)</f>
        <v>8.056233994704083</v>
      </c>
      <c r="D31" s="5">
        <f t="shared" si="5"/>
        <v>8.042578577305994</v>
      </c>
      <c r="E31" s="5">
        <f t="shared" si="5"/>
        <v>8.02734708946261</v>
      </c>
      <c r="F31" s="5">
        <f t="shared" si="5"/>
        <v>8.031703575762858</v>
      </c>
      <c r="G31" s="5">
        <f t="shared" si="5"/>
        <v>8.03009004797391</v>
      </c>
      <c r="H31" s="5">
        <f t="shared" si="5"/>
        <v>8.032077322915303</v>
      </c>
      <c r="I31" s="5">
        <f t="shared" si="5"/>
        <v>8.020451403916324</v>
      </c>
      <c r="J31" s="5">
        <f t="shared" si="5"/>
        <v>8.02254934693895</v>
      </c>
      <c r="K31" s="5">
        <f t="shared" si="5"/>
        <v>8.026161948299176</v>
      </c>
      <c r="L31" s="5">
        <f t="shared" si="5"/>
        <v>8.027151656124204</v>
      </c>
      <c r="M31" s="5">
        <f t="shared" si="5"/>
        <v>8.02891918691842</v>
      </c>
      <c r="N31" s="5">
        <f t="shared" si="5"/>
        <v>8.046768758244424</v>
      </c>
      <c r="O31" s="5">
        <f t="shared" si="5"/>
        <v>8.035484338647255</v>
      </c>
      <c r="P31" s="5">
        <f t="shared" si="5"/>
        <v>8.022836591034947</v>
      </c>
      <c r="Q31" s="5"/>
      <c r="R31" s="5">
        <f>AVERAGE(B31:P31)</f>
        <v>8.033896278522404</v>
      </c>
      <c r="S31" s="5">
        <f>STDEV(B31:P31)</f>
        <v>0.011818092614202157</v>
      </c>
      <c r="T31" s="5">
        <v>8</v>
      </c>
    </row>
    <row r="32" spans="2:20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2" ht="12.75">
      <c r="A33" s="4" t="s">
        <v>66</v>
      </c>
      <c r="B33" s="5">
        <v>1.9087097298614402</v>
      </c>
      <c r="C33" s="5">
        <v>1.9162656362257173</v>
      </c>
      <c r="D33" s="5">
        <v>1.9010599332562865</v>
      </c>
      <c r="E33" s="5">
        <v>1.8889116856913453</v>
      </c>
      <c r="F33" s="5">
        <v>1.8519856910084764</v>
      </c>
      <c r="G33" s="5">
        <v>1.8424345445951122</v>
      </c>
      <c r="H33" s="5">
        <v>1.813263397046575</v>
      </c>
      <c r="I33" s="5">
        <v>1.83062419668004</v>
      </c>
      <c r="J33" s="5">
        <v>1.8206608587570032</v>
      </c>
      <c r="K33" s="5">
        <v>1.82784478792508</v>
      </c>
      <c r="L33" s="5">
        <v>1.8448559912250457</v>
      </c>
      <c r="M33" s="5">
        <v>1.8235140591549075</v>
      </c>
      <c r="N33" s="5">
        <v>1.8279659719911028</v>
      </c>
      <c r="O33" s="5">
        <v>1.8180376589537248</v>
      </c>
      <c r="P33" s="5">
        <v>1.828279427548855</v>
      </c>
      <c r="Q33" s="5"/>
      <c r="R33" s="5">
        <f>AVERAGE(B33:P33)</f>
        <v>1.849627571328047</v>
      </c>
      <c r="S33" s="5">
        <f>STDEV(B33:P33)</f>
        <v>0.03565887858126665</v>
      </c>
      <c r="T33" s="5"/>
      <c r="U33" s="5"/>
      <c r="V33" s="5"/>
    </row>
    <row r="34" spans="1:18" s="23" customFormat="1" ht="15.75">
      <c r="A34" s="27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  <c r="Q34" s="25"/>
      <c r="R34" s="25"/>
    </row>
    <row r="35" spans="1:15" ht="23.25">
      <c r="A35" s="17" t="s">
        <v>49</v>
      </c>
      <c r="B35" s="17"/>
      <c r="C35" s="17"/>
      <c r="E35" s="18" t="s">
        <v>56</v>
      </c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7" ht="23.25">
      <c r="A36" s="20" t="s">
        <v>50</v>
      </c>
      <c r="B36" s="20"/>
      <c r="C36" s="20"/>
      <c r="E36" s="18" t="s">
        <v>71</v>
      </c>
      <c r="F36" s="5"/>
      <c r="G36" s="5"/>
      <c r="H36" s="5"/>
      <c r="I36" s="5"/>
      <c r="J36" s="5"/>
      <c r="K36" s="5"/>
      <c r="M36" s="5"/>
      <c r="N36" s="5"/>
      <c r="Q36" s="21" t="s">
        <v>44</v>
      </c>
    </row>
    <row r="37" spans="2:18" s="23" customFormat="1" ht="15">
      <c r="B37" s="24"/>
      <c r="C37" s="24"/>
      <c r="D37" s="24"/>
      <c r="E37" s="24"/>
      <c r="F37" s="28"/>
      <c r="G37" s="28"/>
      <c r="H37" s="24"/>
      <c r="I37" s="24"/>
      <c r="J37" s="24"/>
      <c r="K37" s="24"/>
      <c r="L37" s="24"/>
      <c r="M37" s="25"/>
      <c r="N37" s="25"/>
      <c r="O37" s="25"/>
      <c r="P37" s="26"/>
      <c r="Q37" s="25"/>
      <c r="R37" s="25"/>
    </row>
    <row r="38" spans="2:15" ht="12.75">
      <c r="B38" s="21"/>
      <c r="C38" s="21"/>
      <c r="D38" s="21"/>
      <c r="E38" s="21"/>
      <c r="I38" s="5"/>
      <c r="J38" s="5"/>
      <c r="K38" s="5"/>
      <c r="L38" s="5"/>
      <c r="M38" s="5"/>
      <c r="N38" s="5"/>
      <c r="O38" s="5"/>
    </row>
    <row r="40" spans="1:17" ht="12.75">
      <c r="A40" s="4" t="s">
        <v>51</v>
      </c>
      <c r="I40" s="6" t="s">
        <v>23</v>
      </c>
      <c r="J40" s="6" t="s">
        <v>24</v>
      </c>
      <c r="K40" s="6" t="s">
        <v>25</v>
      </c>
      <c r="L40" s="6" t="s">
        <v>26</v>
      </c>
      <c r="M40" s="6" t="s">
        <v>27</v>
      </c>
      <c r="N40" s="6" t="s">
        <v>28</v>
      </c>
      <c r="O40" s="6" t="s">
        <v>29</v>
      </c>
      <c r="P40" s="6"/>
      <c r="Q40" s="6" t="s">
        <v>30</v>
      </c>
    </row>
    <row r="41" spans="1:17" ht="12.75">
      <c r="A41" s="4" t="s">
        <v>52</v>
      </c>
      <c r="I41" s="6" t="s">
        <v>31</v>
      </c>
      <c r="J41" s="6" t="s">
        <v>16</v>
      </c>
      <c r="K41" s="6" t="s">
        <v>32</v>
      </c>
      <c r="L41" s="6">
        <v>20</v>
      </c>
      <c r="M41" s="6">
        <v>10</v>
      </c>
      <c r="N41" s="6">
        <v>600</v>
      </c>
      <c r="O41" s="6">
        <v>-600</v>
      </c>
      <c r="P41" s="6"/>
      <c r="Q41" s="6" t="s">
        <v>33</v>
      </c>
    </row>
    <row r="42" spans="1:17" ht="12.75">
      <c r="A42" s="4" t="s">
        <v>53</v>
      </c>
      <c r="I42" s="6" t="s">
        <v>31</v>
      </c>
      <c r="J42" s="6" t="s">
        <v>17</v>
      </c>
      <c r="K42" s="6" t="s">
        <v>32</v>
      </c>
      <c r="L42" s="6">
        <v>20</v>
      </c>
      <c r="M42" s="6">
        <v>10</v>
      </c>
      <c r="N42" s="6">
        <v>600</v>
      </c>
      <c r="O42" s="6">
        <v>-600</v>
      </c>
      <c r="P42" s="6"/>
      <c r="Q42" s="6" t="s">
        <v>34</v>
      </c>
    </row>
    <row r="43" spans="1:17" ht="12.75">
      <c r="A43" s="4" t="s">
        <v>54</v>
      </c>
      <c r="I43" s="6" t="s">
        <v>31</v>
      </c>
      <c r="J43" s="6" t="s">
        <v>15</v>
      </c>
      <c r="K43" s="6" t="s">
        <v>32</v>
      </c>
      <c r="L43" s="6">
        <v>20</v>
      </c>
      <c r="M43" s="6">
        <v>10</v>
      </c>
      <c r="N43" s="6">
        <v>600</v>
      </c>
      <c r="O43" s="6">
        <v>-600</v>
      </c>
      <c r="P43" s="6"/>
      <c r="Q43" s="6" t="s">
        <v>34</v>
      </c>
    </row>
    <row r="44" spans="4:17" ht="12.75">
      <c r="D44" s="22"/>
      <c r="I44" s="6" t="s">
        <v>35</v>
      </c>
      <c r="J44" s="6" t="s">
        <v>18</v>
      </c>
      <c r="K44" s="6" t="s">
        <v>32</v>
      </c>
      <c r="L44" s="6">
        <v>20</v>
      </c>
      <c r="M44" s="6">
        <v>10</v>
      </c>
      <c r="N44" s="6">
        <v>600</v>
      </c>
      <c r="O44" s="6">
        <v>-600</v>
      </c>
      <c r="P44" s="6"/>
      <c r="Q44" s="6" t="s">
        <v>36</v>
      </c>
    </row>
    <row r="45" spans="9:17" ht="12.75">
      <c r="I45" s="6" t="s">
        <v>35</v>
      </c>
      <c r="J45" s="6" t="s">
        <v>20</v>
      </c>
      <c r="K45" s="6" t="s">
        <v>32</v>
      </c>
      <c r="L45" s="6">
        <v>20</v>
      </c>
      <c r="M45" s="6">
        <v>10</v>
      </c>
      <c r="N45" s="6">
        <v>600</v>
      </c>
      <c r="O45" s="6">
        <v>-600</v>
      </c>
      <c r="P45" s="6"/>
      <c r="Q45" s="6" t="s">
        <v>37</v>
      </c>
    </row>
    <row r="46" spans="9:17" ht="12.75">
      <c r="I46" s="6" t="s">
        <v>38</v>
      </c>
      <c r="J46" s="6" t="s">
        <v>19</v>
      </c>
      <c r="K46" s="6" t="s">
        <v>32</v>
      </c>
      <c r="L46" s="6">
        <v>20</v>
      </c>
      <c r="M46" s="6">
        <v>10</v>
      </c>
      <c r="N46" s="6">
        <v>0</v>
      </c>
      <c r="O46" s="6">
        <v>-500</v>
      </c>
      <c r="P46" s="6"/>
      <c r="Q46" s="6" t="s">
        <v>39</v>
      </c>
    </row>
    <row r="47" spans="9:17" ht="12.75">
      <c r="I47" s="6" t="s">
        <v>38</v>
      </c>
      <c r="J47" s="6" t="s">
        <v>21</v>
      </c>
      <c r="K47" s="6" t="s">
        <v>32</v>
      </c>
      <c r="L47" s="6">
        <v>20</v>
      </c>
      <c r="M47" s="6">
        <v>10</v>
      </c>
      <c r="N47" s="6">
        <v>500</v>
      </c>
      <c r="O47" s="6">
        <v>-500</v>
      </c>
      <c r="P47" s="6"/>
      <c r="Q47" s="6" t="s">
        <v>40</v>
      </c>
    </row>
    <row r="48" spans="9:17" ht="12.75">
      <c r="I48" s="6" t="s">
        <v>38</v>
      </c>
      <c r="J48" s="6" t="s">
        <v>22</v>
      </c>
      <c r="K48" s="6" t="s">
        <v>32</v>
      </c>
      <c r="L48" s="6">
        <v>20</v>
      </c>
      <c r="M48" s="6">
        <v>10</v>
      </c>
      <c r="N48" s="6">
        <v>500</v>
      </c>
      <c r="O48" s="6">
        <v>-500</v>
      </c>
      <c r="P48" s="6"/>
      <c r="Q48" s="6" t="s">
        <v>41</v>
      </c>
    </row>
    <row r="51" ht="15">
      <c r="H51" s="19"/>
    </row>
    <row r="52" spans="6:8" ht="15">
      <c r="F52" s="19"/>
      <c r="G52" s="19"/>
      <c r="H52" s="19"/>
    </row>
    <row r="53" spans="2:19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2:22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2:22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</sheetData>
  <mergeCells count="2">
    <mergeCell ref="A1:Q1"/>
    <mergeCell ref="A35:C35"/>
  </mergeCells>
  <printOptions/>
  <pageMargins left="1.36" right="0.75" top="0.5" bottom="0.63" header="0.5" footer="0.5"/>
  <pageSetup horizontalDpi="600" verticalDpi="600" orientation="landscape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cp:lastPrinted>2006-08-02T00:57:11Z</cp:lastPrinted>
  <dcterms:created xsi:type="dcterms:W3CDTF">2006-08-02T00:57:33Z</dcterms:created>
  <dcterms:modified xsi:type="dcterms:W3CDTF">2008-05-21T21:43:18Z</dcterms:modified>
  <cp:category/>
  <cp:version/>
  <cp:contentType/>
  <cp:contentStatus/>
</cp:coreProperties>
</file>