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<sst xmlns="http://schemas.openxmlformats.org/spreadsheetml/2006/main" count="52" uniqueCount="45">
  <si>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Oxide</t>
  </si>
  <si>
    <t xml:space="preserve"> </t>
  </si>
  <si>
    <t>MnO</t>
  </si>
  <si>
    <t>FeO</t>
  </si>
  <si>
    <t>F</t>
  </si>
  <si>
    <t>Na2O</t>
  </si>
  <si>
    <t>MgO</t>
  </si>
  <si>
    <t>P2O5</t>
  </si>
  <si>
    <t>CaO</t>
  </si>
  <si>
    <t>SrO</t>
  </si>
  <si>
    <t>Total</t>
  </si>
  <si>
    <t>Wt % Oxide</t>
  </si>
  <si>
    <t>Oxide MW</t>
  </si>
  <si>
    <t>Mol #</t>
  </si>
  <si>
    <t>Atom Prop.</t>
  </si>
  <si>
    <t>Anion Prop.</t>
  </si>
  <si>
    <t># Ions/formula</t>
  </si>
  <si>
    <r>
      <t>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</si>
  <si>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O+</t>
    </r>
  </si>
  <si>
    <r>
      <t>P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5</t>
    </r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</si>
  <si>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</si>
  <si>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</si>
  <si>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</si>
  <si>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</si>
  <si>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</si>
  <si>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</si>
  <si>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Measured Chemistry:</t>
  </si>
  <si>
    <t>Ideal Chemistry:</t>
  </si>
  <si>
    <r>
      <t>Ca</t>
    </r>
    <r>
      <rPr>
        <b/>
        <vertAlign val="subscript"/>
        <sz val="11"/>
        <color indexed="8"/>
        <rFont val="Calibri"/>
        <family val="2"/>
      </rPr>
      <t>9</t>
    </r>
    <r>
      <rPr>
        <b/>
        <sz val="11"/>
        <color indexed="8"/>
        <rFont val="Calibri"/>
        <family val="2"/>
      </rPr>
      <t>Mg(PO</t>
    </r>
    <r>
      <rPr>
        <b/>
        <vertAlign val="sub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F)(PO</t>
    </r>
    <r>
      <rPr>
        <b/>
        <vertAlign val="sub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)</t>
    </r>
    <r>
      <rPr>
        <b/>
        <vertAlign val="subscript"/>
        <sz val="11"/>
        <color indexed="8"/>
        <rFont val="Calibri"/>
        <family val="2"/>
      </rPr>
      <t>6</t>
    </r>
  </si>
  <si>
    <t>Average:</t>
  </si>
  <si>
    <t>Std. Dev.:</t>
  </si>
  <si>
    <t xml:space="preserve">Standard Name :   </t>
  </si>
  <si>
    <t xml:space="preserve"> Fe On fayalite </t>
  </si>
  <si>
    <t xml:space="preserve"> F  On MgF2 </t>
  </si>
  <si>
    <t xml:space="preserve"> Na On albite-Cr </t>
  </si>
  <si>
    <t xml:space="preserve"> Mg, Ca On diopside </t>
  </si>
  <si>
    <t xml:space="preserve"> S  On barite2 </t>
  </si>
  <si>
    <t xml:space="preserve"> Sr On SrTiO3 </t>
  </si>
  <si>
    <t xml:space="preserve"> Mn On rhodonite791 </t>
  </si>
  <si>
    <t xml:space="preserve"> Al On anorthite-hk </t>
  </si>
  <si>
    <t xml:space="preserve"> P  On apatite-syn.</t>
  </si>
  <si>
    <t xml:space="preserve">Column Conditions :  Cond 1 : 15keV 20nA  </t>
  </si>
  <si>
    <t xml:space="preserve">Beam Size :  10 µm </t>
  </si>
  <si>
    <t>R100214 Bobdownsite # 2</t>
  </si>
  <si>
    <r>
      <t>(Ca</t>
    </r>
    <r>
      <rPr>
        <b/>
        <vertAlign val="subscript"/>
        <sz val="12"/>
        <color indexed="8"/>
        <rFont val="Calibri"/>
        <family val="2"/>
      </rPr>
      <t>8.78</t>
    </r>
    <r>
      <rPr>
        <b/>
        <sz val="12"/>
        <color indexed="8"/>
        <rFont val="Calibri"/>
        <family val="2"/>
      </rPr>
      <t>Na</t>
    </r>
    <r>
      <rPr>
        <b/>
        <vertAlign val="subscript"/>
        <sz val="12"/>
        <color indexed="8"/>
        <rFont val="Calibri"/>
        <family val="2"/>
      </rPr>
      <t>0.13</t>
    </r>
    <r>
      <rPr>
        <b/>
        <sz val="12"/>
        <color indexed="8"/>
        <rFont val="Calibri"/>
        <family val="2"/>
      </rPr>
      <t>Sr</t>
    </r>
    <r>
      <rPr>
        <b/>
        <vertAlign val="subscript"/>
        <sz val="12"/>
        <color indexed="8"/>
        <rFont val="Calibri"/>
        <family val="2"/>
      </rPr>
      <t>0.03</t>
    </r>
    <r>
      <rPr>
        <b/>
        <sz val="12"/>
        <color indexed="8"/>
        <rFont val="Calibri"/>
        <family val="2"/>
      </rPr>
      <t>)</t>
    </r>
    <r>
      <rPr>
        <b/>
        <vertAlign val="subscript"/>
        <sz val="12"/>
        <color indexed="8"/>
        <rFont val="Calibri"/>
        <family val="2"/>
      </rPr>
      <t>Σ=8.94</t>
    </r>
    <r>
      <rPr>
        <b/>
        <sz val="12"/>
        <color indexed="8"/>
        <rFont val="Calibri"/>
        <family val="2"/>
      </rPr>
      <t>(Mg</t>
    </r>
    <r>
      <rPr>
        <b/>
        <vertAlign val="subscript"/>
        <sz val="12"/>
        <color indexed="8"/>
        <rFont val="Calibri"/>
        <family val="2"/>
      </rPr>
      <t>0.96</t>
    </r>
    <r>
      <rPr>
        <b/>
        <sz val="12"/>
        <color indexed="8"/>
        <rFont val="Calibri"/>
        <family val="2"/>
      </rPr>
      <t>Fe</t>
    </r>
    <r>
      <rPr>
        <b/>
        <vertAlign val="subscript"/>
        <sz val="12"/>
        <color indexed="8"/>
        <rFont val="Calibri"/>
        <family val="2"/>
      </rPr>
      <t>0.003</t>
    </r>
    <r>
      <rPr>
        <b/>
        <sz val="12"/>
        <color indexed="8"/>
        <rFont val="Calibri"/>
        <family val="2"/>
      </rPr>
      <t>Mn</t>
    </r>
    <r>
      <rPr>
        <b/>
        <vertAlign val="subscript"/>
        <sz val="12"/>
        <color indexed="8"/>
        <rFont val="Calibri"/>
        <family val="2"/>
      </rPr>
      <t>0.003</t>
    </r>
    <r>
      <rPr>
        <b/>
        <sz val="12"/>
        <color indexed="8"/>
        <rFont val="Calibri"/>
        <family val="2"/>
      </rPr>
      <t>)</t>
    </r>
    <r>
      <rPr>
        <b/>
        <vertAlign val="subscript"/>
        <sz val="12"/>
        <color indexed="8"/>
        <rFont val="Calibri"/>
        <family val="2"/>
      </rPr>
      <t>Σ</t>
    </r>
    <r>
      <rPr>
        <b/>
        <vertAlign val="subscript"/>
        <sz val="12"/>
        <color indexed="8"/>
        <rFont val="Calibri"/>
        <family val="2"/>
      </rPr>
      <t>=0.97</t>
    </r>
    <r>
      <rPr>
        <b/>
        <sz val="12"/>
        <color indexed="8"/>
        <rFont val="Calibri"/>
        <family val="2"/>
      </rPr>
      <t>(P</t>
    </r>
    <r>
      <rPr>
        <b/>
        <vertAlign val="subscript"/>
        <sz val="12"/>
        <color indexed="8"/>
        <rFont val="Calibri"/>
        <family val="2"/>
      </rPr>
      <t>1.00</t>
    </r>
    <r>
      <rPr>
        <b/>
        <sz val="12"/>
        <color indexed="8"/>
        <rFont val="Calibri"/>
        <family val="2"/>
      </rPr>
      <t>O</t>
    </r>
    <r>
      <rPr>
        <b/>
        <vertAlign val="subscript"/>
        <sz val="12"/>
        <color indexed="8"/>
        <rFont val="Calibri"/>
        <family val="2"/>
      </rPr>
      <t>4</t>
    </r>
    <r>
      <rPr>
        <b/>
        <sz val="12"/>
        <color indexed="8"/>
        <rFont val="Calibri"/>
        <family val="2"/>
      </rPr>
      <t>)</t>
    </r>
    <r>
      <rPr>
        <b/>
        <vertAlign val="subscript"/>
        <sz val="12"/>
        <color indexed="8"/>
        <rFont val="Calibri"/>
        <family val="2"/>
      </rPr>
      <t>6</t>
    </r>
    <r>
      <rPr>
        <b/>
        <sz val="12"/>
        <color indexed="8"/>
        <rFont val="Calibri"/>
        <family val="2"/>
      </rPr>
      <t>(P</t>
    </r>
    <r>
      <rPr>
        <b/>
        <vertAlign val="subscript"/>
        <sz val="12"/>
        <color indexed="8"/>
        <rFont val="Calibri"/>
        <family val="2"/>
      </rPr>
      <t>0.91</t>
    </r>
    <r>
      <rPr>
        <b/>
        <sz val="12"/>
        <color indexed="8"/>
        <rFont val="Calibri"/>
        <family val="2"/>
      </rPr>
      <t>O</t>
    </r>
    <r>
      <rPr>
        <b/>
        <vertAlign val="sub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(F</t>
    </r>
    <r>
      <rPr>
        <b/>
        <vertAlign val="subscript"/>
        <sz val="12"/>
        <color indexed="8"/>
        <rFont val="Calibri"/>
        <family val="2"/>
      </rPr>
      <t>0.80</t>
    </r>
    <r>
      <rPr>
        <b/>
        <sz val="12"/>
        <color indexed="8"/>
        <rFont val="Calibri"/>
        <family val="2"/>
      </rPr>
      <t>(OH)</t>
    </r>
    <r>
      <rPr>
        <b/>
        <vertAlign val="subscript"/>
        <sz val="12"/>
        <color indexed="8"/>
        <rFont val="Calibri"/>
        <family val="2"/>
      </rPr>
      <t>0.20</t>
    </r>
    <r>
      <rPr>
        <b/>
        <sz val="12"/>
        <color indexed="8"/>
        <rFont val="Calibri"/>
        <family val="2"/>
      </rPr>
      <t>)</t>
    </r>
    <r>
      <rPr>
        <b/>
        <vertAlign val="subscript"/>
        <sz val="12"/>
        <color indexed="8"/>
        <rFont val="Calibri"/>
        <family val="2"/>
      </rPr>
      <t>Σ=1.00</t>
    </r>
    <r>
      <rPr>
        <b/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</si>
</sst>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0.00000"/>
    <numFmt numFmtId="168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vertAlign val="sub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4" fillId="0" borderId="12" xfId="0" applyFon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 quotePrefix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2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37">
      <selection activeCell="J45" sqref="J45"/>
    </sheetView>
  </sheetViews>
  <sheetFormatPr defaultColWidth="9.140625" defaultRowHeight="15"/>
  <cols>
    <col min="2" max="2" width="14.28125" style="0" customWidth="1"/>
    <col min="3" max="3" width="14.421875" style="0" customWidth="1"/>
    <col min="4" max="4" width="9.57421875" style="0" bestFit="1" customWidth="1"/>
    <col min="5" max="5" width="13.28125" style="0" customWidth="1"/>
    <col min="6" max="6" width="13.7109375" style="0" customWidth="1"/>
    <col min="7" max="7" width="14.57421875" style="0" customWidth="1"/>
    <col min="8" max="8" width="10.57421875" style="0" bestFit="1" customWidth="1"/>
    <col min="9" max="9" width="9.57421875" style="0" bestFit="1" customWidth="1"/>
    <col min="10" max="10" width="10.57421875" style="0" bestFit="1" customWidth="1"/>
  </cols>
  <sheetData>
    <row r="1" ht="15">
      <c r="A1" t="s">
        <v>43</v>
      </c>
    </row>
    <row r="4" spans="2:10" ht="15">
      <c r="B4" t="s">
        <v>0</v>
      </c>
      <c r="J4" t="s">
        <v>1</v>
      </c>
    </row>
    <row r="5" spans="2:10" ht="15"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</row>
    <row r="6" spans="2:10" ht="15">
      <c r="B6" s="10">
        <v>0.000712</v>
      </c>
      <c r="C6" s="10">
        <v>0.025055</v>
      </c>
      <c r="D6" s="10">
        <v>1.433465</v>
      </c>
      <c r="E6" s="10">
        <v>0.397167</v>
      </c>
      <c r="F6" s="10">
        <v>3.750263</v>
      </c>
      <c r="G6" s="10">
        <v>46.63863</v>
      </c>
      <c r="H6" s="10">
        <v>46.72566</v>
      </c>
      <c r="I6" s="10">
        <v>0.092795</v>
      </c>
      <c r="J6" s="10">
        <v>99.09503</v>
      </c>
    </row>
    <row r="7" spans="2:10" ht="15">
      <c r="B7" s="10">
        <v>0.067953</v>
      </c>
      <c r="C7" s="10">
        <v>0.031468</v>
      </c>
      <c r="D7" s="10">
        <v>1.331018</v>
      </c>
      <c r="E7" s="10">
        <v>0.27972</v>
      </c>
      <c r="F7" s="10">
        <v>3.755111</v>
      </c>
      <c r="G7" s="10">
        <v>46.39098</v>
      </c>
      <c r="H7" s="10">
        <v>46.82987</v>
      </c>
      <c r="I7" s="10">
        <v>0.148414</v>
      </c>
      <c r="J7" s="10">
        <v>98.86143</v>
      </c>
    </row>
    <row r="8" spans="2:10" ht="15">
      <c r="B8" s="10">
        <v>0.041286</v>
      </c>
      <c r="C8" s="10">
        <v>0.013185</v>
      </c>
      <c r="D8" s="10">
        <v>1.172554</v>
      </c>
      <c r="E8" s="10">
        <v>0.328976</v>
      </c>
      <c r="F8" s="10">
        <v>3.7103</v>
      </c>
      <c r="G8" s="10">
        <v>46.4035</v>
      </c>
      <c r="H8" s="10">
        <v>46.69093</v>
      </c>
      <c r="I8" s="10">
        <v>0.12903</v>
      </c>
      <c r="J8" s="10">
        <v>98.56844</v>
      </c>
    </row>
    <row r="9" spans="2:10" ht="15">
      <c r="B9" s="10">
        <v>0.005683</v>
      </c>
      <c r="C9" s="10">
        <v>1.3E-05</v>
      </c>
      <c r="D9" s="10">
        <v>1.464842</v>
      </c>
      <c r="E9" s="10">
        <v>0.460081</v>
      </c>
      <c r="F9" s="10">
        <v>3.610224</v>
      </c>
      <c r="G9" s="10">
        <v>46.22496</v>
      </c>
      <c r="H9" s="10">
        <v>45.90173</v>
      </c>
      <c r="I9" s="10">
        <v>1.123228</v>
      </c>
      <c r="J9" s="10">
        <v>98.85287</v>
      </c>
    </row>
    <row r="10" spans="2:10" ht="15">
      <c r="B10" s="10">
        <v>0.024159</v>
      </c>
      <c r="C10" s="10">
        <v>0.01711</v>
      </c>
      <c r="D10" s="10">
        <v>1.383301</v>
      </c>
      <c r="E10" s="10">
        <v>0.378609</v>
      </c>
      <c r="F10" s="10">
        <v>3.711722</v>
      </c>
      <c r="G10" s="10">
        <v>47.0363</v>
      </c>
      <c r="H10" s="10">
        <v>46.07928</v>
      </c>
      <c r="I10" s="10">
        <v>1.062884</v>
      </c>
      <c r="J10" s="10">
        <v>99.7028</v>
      </c>
    </row>
    <row r="11" spans="2:10" ht="15">
      <c r="B11" s="10">
        <v>1.3E-05</v>
      </c>
      <c r="C11" s="10">
        <v>0.031593</v>
      </c>
      <c r="D11" s="10">
        <v>1.631059</v>
      </c>
      <c r="E11" s="10">
        <v>0.35089</v>
      </c>
      <c r="F11" s="10">
        <v>3.620544</v>
      </c>
      <c r="G11" s="10">
        <v>46.5492</v>
      </c>
      <c r="H11" s="10">
        <v>46.31979</v>
      </c>
      <c r="I11" s="10">
        <v>0.950506</v>
      </c>
      <c r="J11" s="10">
        <v>99.54243</v>
      </c>
    </row>
    <row r="12" spans="2:10" ht="15">
      <c r="B12" s="10">
        <v>1.3E-05</v>
      </c>
      <c r="C12" s="10">
        <v>1.3E-05</v>
      </c>
      <c r="D12" s="10">
        <v>1.120668</v>
      </c>
      <c r="E12" s="10">
        <v>0.271324</v>
      </c>
      <c r="F12" s="10">
        <v>3.606406</v>
      </c>
      <c r="G12" s="10">
        <v>45.23578</v>
      </c>
      <c r="H12" s="10">
        <v>47.45431</v>
      </c>
      <c r="I12" s="10">
        <v>0.06453</v>
      </c>
      <c r="J12" s="10">
        <v>97.86092</v>
      </c>
    </row>
    <row r="13" spans="2:10" ht="15">
      <c r="B13" s="10">
        <v>0.01424</v>
      </c>
      <c r="C13" s="10">
        <v>0.025059</v>
      </c>
      <c r="D13" s="10">
        <v>1.694087</v>
      </c>
      <c r="E13" s="10">
        <v>0.474896</v>
      </c>
      <c r="F13" s="10">
        <v>3.652822</v>
      </c>
      <c r="G13" s="10">
        <v>46.79187</v>
      </c>
      <c r="H13" s="10">
        <v>46.73597</v>
      </c>
      <c r="I13" s="10">
        <v>0.096872</v>
      </c>
      <c r="J13" s="10">
        <v>99.50198</v>
      </c>
    </row>
    <row r="14" spans="2:10" ht="15">
      <c r="B14" s="10">
        <v>0.071204</v>
      </c>
      <c r="C14" s="10">
        <v>0.067268</v>
      </c>
      <c r="D14" s="10">
        <v>1.171772</v>
      </c>
      <c r="E14" s="10">
        <v>0.422066</v>
      </c>
      <c r="F14" s="10">
        <v>3.660417</v>
      </c>
      <c r="G14" s="10">
        <v>47.17714</v>
      </c>
      <c r="H14" s="10">
        <v>46.79525</v>
      </c>
      <c r="I14" s="10">
        <v>0.133111</v>
      </c>
      <c r="J14" s="10">
        <v>99.50718</v>
      </c>
    </row>
    <row r="15" spans="2:10" ht="15">
      <c r="B15" s="10">
        <v>0.00712</v>
      </c>
      <c r="C15" s="10">
        <v>0.054078</v>
      </c>
      <c r="D15" s="10">
        <v>1.66831</v>
      </c>
      <c r="E15" s="10">
        <v>0.297055</v>
      </c>
      <c r="F15" s="10">
        <v>3.667028</v>
      </c>
      <c r="G15" s="10">
        <v>46.964</v>
      </c>
      <c r="H15" s="10">
        <v>47.03037</v>
      </c>
      <c r="I15" s="10">
        <v>0.068601</v>
      </c>
      <c r="J15" s="10">
        <v>99.80475</v>
      </c>
    </row>
    <row r="16" spans="2:10" ht="15">
      <c r="B16" s="10">
        <v>0.038447</v>
      </c>
      <c r="C16" s="10">
        <v>0.009232</v>
      </c>
      <c r="D16" s="10">
        <v>1.227499</v>
      </c>
      <c r="E16" s="10">
        <v>0.462886</v>
      </c>
      <c r="F16" s="10">
        <v>3.675703</v>
      </c>
      <c r="G16" s="10">
        <v>46.4831</v>
      </c>
      <c r="H16" s="10">
        <v>46.9191</v>
      </c>
      <c r="I16" s="10">
        <v>0.145235</v>
      </c>
      <c r="J16" s="10">
        <v>99.04706</v>
      </c>
    </row>
    <row r="17" spans="2:10" ht="15">
      <c r="B17" s="10">
        <v>0.027059</v>
      </c>
      <c r="C17" s="10">
        <v>1.3E-05</v>
      </c>
      <c r="D17" s="10">
        <v>1.392543</v>
      </c>
      <c r="E17" s="10">
        <v>0.519274</v>
      </c>
      <c r="F17" s="10">
        <v>3.627956</v>
      </c>
      <c r="G17" s="10">
        <v>46.66364</v>
      </c>
      <c r="H17" s="10">
        <v>46.74186</v>
      </c>
      <c r="I17" s="10">
        <v>0.1372</v>
      </c>
      <c r="J17" s="10">
        <v>99.13869</v>
      </c>
    </row>
    <row r="18" spans="2:10" ht="15">
      <c r="B18" s="10">
        <v>0.038445</v>
      </c>
      <c r="C18" s="10">
        <v>0.003956</v>
      </c>
      <c r="D18" s="10">
        <v>1.502503</v>
      </c>
      <c r="E18" s="10">
        <v>0.440781</v>
      </c>
      <c r="F18" s="10">
        <v>3.683446</v>
      </c>
      <c r="G18" s="10">
        <v>46.59863</v>
      </c>
      <c r="H18" s="10">
        <v>46.75792</v>
      </c>
      <c r="I18" s="10">
        <v>0.153337</v>
      </c>
      <c r="J18" s="10">
        <v>99.23105</v>
      </c>
    </row>
    <row r="19" spans="2:10" ht="15">
      <c r="B19" s="10">
        <v>0.025624</v>
      </c>
      <c r="C19" s="10">
        <v>0.030325</v>
      </c>
      <c r="D19" s="10">
        <v>1.694951</v>
      </c>
      <c r="E19" s="10">
        <v>0.312371</v>
      </c>
      <c r="F19" s="10">
        <v>3.699622</v>
      </c>
      <c r="G19" s="10">
        <v>46.19095</v>
      </c>
      <c r="H19" s="10">
        <v>46.90252</v>
      </c>
      <c r="I19" s="10">
        <v>0.221938</v>
      </c>
      <c r="J19" s="10">
        <v>99.16563</v>
      </c>
    </row>
    <row r="20" spans="2:10" ht="15.75" thickBot="1">
      <c r="B20" s="10">
        <v>1.3E-05</v>
      </c>
      <c r="C20" s="10">
        <v>0.042195</v>
      </c>
      <c r="D20" s="10">
        <v>1.693432</v>
      </c>
      <c r="E20" s="10">
        <v>0.387928</v>
      </c>
      <c r="F20" s="10">
        <v>3.689557</v>
      </c>
      <c r="G20" s="10">
        <v>46.60442</v>
      </c>
      <c r="H20" s="10">
        <v>47.02142</v>
      </c>
      <c r="I20" s="10">
        <v>0.270375</v>
      </c>
      <c r="J20" s="10">
        <v>99.82378</v>
      </c>
    </row>
    <row r="21" spans="1:10" ht="15">
      <c r="A21" t="s">
        <v>29</v>
      </c>
      <c r="B21" s="18">
        <f>AVERAGE(B6:B20)</f>
        <v>0.0241314</v>
      </c>
      <c r="C21" s="18">
        <f aca="true" t="shared" si="0" ref="C21:I21">AVERAGE(C6:C20)</f>
        <v>0.023370866666666667</v>
      </c>
      <c r="D21" s="18">
        <f t="shared" si="0"/>
        <v>1.438800266666667</v>
      </c>
      <c r="E21" s="18">
        <f t="shared" si="0"/>
        <v>0.3856016</v>
      </c>
      <c r="F21" s="18">
        <f t="shared" si="0"/>
        <v>3.6747414000000003</v>
      </c>
      <c r="G21" s="18">
        <f t="shared" si="0"/>
        <v>46.530206666666665</v>
      </c>
      <c r="H21" s="18">
        <f t="shared" si="0"/>
        <v>46.727065333333336</v>
      </c>
      <c r="I21" s="18">
        <f t="shared" si="0"/>
        <v>0.3198703999999999</v>
      </c>
      <c r="J21" s="10"/>
    </row>
    <row r="22" spans="1:10" ht="15">
      <c r="A22" t="s">
        <v>30</v>
      </c>
      <c r="B22" s="10">
        <f>STDEV(B6:B20)</f>
        <v>0.023712848451540248</v>
      </c>
      <c r="C22" s="10">
        <f aca="true" t="shared" si="1" ref="C22:I22">STDEV(C6:C20)</f>
        <v>0.020297804592286983</v>
      </c>
      <c r="D22" s="10">
        <f t="shared" si="1"/>
        <v>0.20613953351187675</v>
      </c>
      <c r="E22" s="10">
        <f t="shared" si="1"/>
        <v>0.0773716465230367</v>
      </c>
      <c r="F22" s="10">
        <f t="shared" si="1"/>
        <v>0.046609014428235084</v>
      </c>
      <c r="G22" s="10">
        <f t="shared" si="1"/>
        <v>0.45457016105813486</v>
      </c>
      <c r="H22" s="10">
        <f t="shared" si="1"/>
        <v>0.38355835540106453</v>
      </c>
      <c r="I22" s="10">
        <f t="shared" si="1"/>
        <v>0.38070581142357907</v>
      </c>
      <c r="J22" s="10"/>
    </row>
    <row r="24" spans="1:7" ht="15.75" thickBot="1">
      <c r="A24" s="1" t="s">
        <v>0</v>
      </c>
      <c r="B24" s="1" t="s">
        <v>11</v>
      </c>
      <c r="C24" s="1" t="s">
        <v>12</v>
      </c>
      <c r="D24" s="1" t="s">
        <v>13</v>
      </c>
      <c r="E24" s="1" t="s">
        <v>14</v>
      </c>
      <c r="F24" s="1" t="s">
        <v>15</v>
      </c>
      <c r="G24" s="1" t="s">
        <v>16</v>
      </c>
    </row>
    <row r="25" spans="1:7" ht="15">
      <c r="A25" s="3" t="s">
        <v>3</v>
      </c>
      <c r="B25" s="3">
        <v>0.02</v>
      </c>
      <c r="C25" s="4">
        <v>71.85</v>
      </c>
      <c r="D25" s="3">
        <f aca="true" t="shared" si="2" ref="D25:D31">B25/C25</f>
        <v>0.0002783576896311761</v>
      </c>
      <c r="E25" s="3">
        <f aca="true" t="shared" si="3" ref="E25:E31">D25*1</f>
        <v>0.0002783576896311761</v>
      </c>
      <c r="F25" s="2">
        <f>E25*D43</f>
        <v>0.0029315096646175196</v>
      </c>
      <c r="G25" s="5">
        <f>F25</f>
        <v>0.0029315096646175196</v>
      </c>
    </row>
    <row r="26" spans="1:7" ht="15">
      <c r="A26" s="3" t="s">
        <v>2</v>
      </c>
      <c r="B26" s="3">
        <v>0.02</v>
      </c>
      <c r="C26" s="4">
        <v>70.94</v>
      </c>
      <c r="D26" s="3">
        <f t="shared" si="2"/>
        <v>0.000281928390188892</v>
      </c>
      <c r="E26" s="3">
        <f t="shared" si="3"/>
        <v>0.000281928390188892</v>
      </c>
      <c r="F26" s="2">
        <f>E26*D43</f>
        <v>0.0029691143135433993</v>
      </c>
      <c r="G26" s="5">
        <f>F26</f>
        <v>0.0029691143135433993</v>
      </c>
    </row>
    <row r="27" spans="1:7" ht="15">
      <c r="A27" s="3" t="s">
        <v>6</v>
      </c>
      <c r="B27" s="3">
        <v>3.67</v>
      </c>
      <c r="C27" s="7">
        <v>40.3114</v>
      </c>
      <c r="D27" s="3">
        <f t="shared" si="2"/>
        <v>0.09104124391611305</v>
      </c>
      <c r="E27" s="3">
        <f t="shared" si="3"/>
        <v>0.09104124391611305</v>
      </c>
      <c r="F27" s="2">
        <f>E27*D43</f>
        <v>0.9587961689598492</v>
      </c>
      <c r="G27" s="5">
        <f>F27</f>
        <v>0.9587961689598492</v>
      </c>
    </row>
    <row r="28" spans="1:7" ht="15">
      <c r="A28" s="3" t="s">
        <v>8</v>
      </c>
      <c r="B28" s="3">
        <v>46.73</v>
      </c>
      <c r="C28" s="7">
        <v>56.08</v>
      </c>
      <c r="D28" s="3">
        <f t="shared" si="2"/>
        <v>0.8332738944365192</v>
      </c>
      <c r="E28" s="3">
        <f t="shared" si="3"/>
        <v>0.8332738944365192</v>
      </c>
      <c r="F28" s="2">
        <f>E28*D43</f>
        <v>8.77558108076978</v>
      </c>
      <c r="G28" s="5">
        <f>F28</f>
        <v>8.77558108076978</v>
      </c>
    </row>
    <row r="29" spans="1:7" ht="15">
      <c r="A29" s="6" t="s">
        <v>9</v>
      </c>
      <c r="B29" s="3">
        <v>0.32</v>
      </c>
      <c r="C29" s="7">
        <v>103.62</v>
      </c>
      <c r="D29" s="3">
        <f t="shared" si="2"/>
        <v>0.0030882069098629606</v>
      </c>
      <c r="E29" s="3">
        <f t="shared" si="3"/>
        <v>0.0030882069098629606</v>
      </c>
      <c r="F29" s="2">
        <f>E29*D43</f>
        <v>0.03252329193634723</v>
      </c>
      <c r="G29" s="5">
        <f>F29</f>
        <v>0.03252329193634723</v>
      </c>
    </row>
    <row r="30" spans="1:7" ht="15.75">
      <c r="A30" s="3" t="s">
        <v>17</v>
      </c>
      <c r="B30" s="3">
        <v>0.39</v>
      </c>
      <c r="C30" s="7">
        <v>61.98</v>
      </c>
      <c r="D30" s="3">
        <f t="shared" si="2"/>
        <v>0.0062923523717328175</v>
      </c>
      <c r="E30" s="3">
        <f t="shared" si="3"/>
        <v>0.0062923523717328175</v>
      </c>
      <c r="F30" s="2">
        <f>E30*D43</f>
        <v>0.06626758475885755</v>
      </c>
      <c r="G30" s="5">
        <f>2*F30</f>
        <v>0.1325351695177151</v>
      </c>
    </row>
    <row r="31" spans="1:7" ht="15.75">
      <c r="A31" s="3" t="s">
        <v>18</v>
      </c>
      <c r="B31" s="3">
        <v>0</v>
      </c>
      <c r="C31" s="7">
        <v>18.015</v>
      </c>
      <c r="D31" s="3">
        <f t="shared" si="2"/>
        <v>0</v>
      </c>
      <c r="E31" s="3">
        <f t="shared" si="3"/>
        <v>0</v>
      </c>
      <c r="F31" s="2">
        <f>E31*D43</f>
        <v>0</v>
      </c>
      <c r="G31" s="5">
        <f>2*F31</f>
        <v>0</v>
      </c>
    </row>
    <row r="32" spans="1:7" ht="15.75">
      <c r="A32" s="3" t="s">
        <v>19</v>
      </c>
      <c r="B32" s="3">
        <v>46.53</v>
      </c>
      <c r="C32" s="4">
        <v>141.94</v>
      </c>
      <c r="D32" s="3">
        <f>B32/C32</f>
        <v>0.32781456953642385</v>
      </c>
      <c r="E32" s="3">
        <f>5*D32</f>
        <v>1.6390728476821192</v>
      </c>
      <c r="F32" s="2">
        <f>E32*D43</f>
        <v>17.261811234167308</v>
      </c>
      <c r="G32" s="5">
        <f>F32*2/5</f>
        <v>6.904724493666923</v>
      </c>
    </row>
    <row r="33" spans="1:7" ht="15">
      <c r="A33" s="3" t="s">
        <v>4</v>
      </c>
      <c r="B33" s="3">
        <v>1.44</v>
      </c>
      <c r="C33" s="7">
        <v>18.998403</v>
      </c>
      <c r="D33" s="3">
        <f>B33/C33</f>
        <v>0.07579584452440555</v>
      </c>
      <c r="E33" s="3">
        <f>D33*1</f>
        <v>0.07579584452440555</v>
      </c>
      <c r="F33" s="2">
        <f>E33*D43</f>
        <v>0.7982400308594017</v>
      </c>
      <c r="G33" s="5">
        <f>F33</f>
        <v>0.7982400308594017</v>
      </c>
    </row>
    <row r="34" spans="1:5" ht="15">
      <c r="A34" s="8" t="s">
        <v>20</v>
      </c>
      <c r="B34">
        <f>SUM(B25:B33)</f>
        <v>99.12</v>
      </c>
      <c r="E34">
        <f>SUM(E25:E33)</f>
        <v>2.649124675920573</v>
      </c>
    </row>
    <row r="35" spans="1:5" ht="15">
      <c r="A35" s="9" t="s">
        <v>21</v>
      </c>
      <c r="B35" s="10">
        <f>($B33*15.9995)/(2*18.998403)</f>
        <v>0.6063478072341133</v>
      </c>
      <c r="E35">
        <f>0.5*(E33)</f>
        <v>0.037897922262202774</v>
      </c>
    </row>
    <row r="36" spans="2:5" ht="15">
      <c r="B36" s="10">
        <f>B34-B35</f>
        <v>98.51365219276589</v>
      </c>
      <c r="E36">
        <f>E34-E35</f>
        <v>2.61122675365837</v>
      </c>
    </row>
    <row r="38" spans="5:7" ht="15">
      <c r="E38" s="11" t="s">
        <v>22</v>
      </c>
      <c r="F38" s="12"/>
      <c r="G38" s="13">
        <v>27.5</v>
      </c>
    </row>
    <row r="42" spans="3:6" ht="15">
      <c r="C42" s="14" t="s">
        <v>23</v>
      </c>
      <c r="D42" s="14"/>
      <c r="E42" s="14"/>
      <c r="F42" s="14"/>
    </row>
    <row r="43" spans="3:6" ht="15">
      <c r="C43" s="15" t="s">
        <v>24</v>
      </c>
      <c r="D43" s="14">
        <f>G38/E36</f>
        <v>10.531448470138438</v>
      </c>
      <c r="E43" s="14"/>
      <c r="F43" s="14"/>
    </row>
    <row r="44" spans="3:6" ht="15">
      <c r="C44" s="14"/>
      <c r="D44" s="14"/>
      <c r="E44" s="14"/>
      <c r="F44" s="14"/>
    </row>
    <row r="45" spans="3:6" ht="15">
      <c r="C45" s="14" t="s">
        <v>25</v>
      </c>
      <c r="D45" s="14"/>
      <c r="E45" s="14"/>
      <c r="F45" s="14"/>
    </row>
    <row r="48" spans="1:3" s="16" customFormat="1" ht="18">
      <c r="A48" s="16" t="s">
        <v>27</v>
      </c>
      <c r="C48" s="16" t="s">
        <v>28</v>
      </c>
    </row>
    <row r="49" spans="1:3" s="17" customFormat="1" ht="18.75">
      <c r="A49" s="17" t="s">
        <v>26</v>
      </c>
      <c r="C49" s="17" t="s">
        <v>44</v>
      </c>
    </row>
    <row r="51" ht="15">
      <c r="A51" t="s">
        <v>31</v>
      </c>
    </row>
    <row r="52" ht="15">
      <c r="A52" t="s">
        <v>38</v>
      </c>
    </row>
    <row r="53" ht="15">
      <c r="A53" t="s">
        <v>32</v>
      </c>
    </row>
    <row r="54" ht="15">
      <c r="A54" t="s">
        <v>33</v>
      </c>
    </row>
    <row r="55" ht="15">
      <c r="A55" t="s">
        <v>34</v>
      </c>
    </row>
    <row r="56" ht="15">
      <c r="A56" t="s">
        <v>35</v>
      </c>
    </row>
    <row r="57" ht="15">
      <c r="A57" t="s">
        <v>39</v>
      </c>
    </row>
    <row r="58" ht="15">
      <c r="A58" t="s">
        <v>40</v>
      </c>
    </row>
    <row r="59" ht="15">
      <c r="A59" t="s">
        <v>36</v>
      </c>
    </row>
    <row r="60" ht="15">
      <c r="A60" t="s">
        <v>37</v>
      </c>
    </row>
    <row r="62" ht="15">
      <c r="A62" t="s">
        <v>41</v>
      </c>
    </row>
    <row r="63" ht="15">
      <c r="A63" t="s">
        <v>42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2010-10-21T15:21:32Z</cp:lastPrinted>
  <dcterms:created xsi:type="dcterms:W3CDTF">2010-10-21T14:36:44Z</dcterms:created>
  <dcterms:modified xsi:type="dcterms:W3CDTF">2011-01-17T17:31:23Z</dcterms:modified>
  <cp:category/>
  <cp:version/>
  <cp:contentType/>
  <cp:contentStatus/>
</cp:coreProperties>
</file>