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<sst xmlns="http://schemas.openxmlformats.org/spreadsheetml/2006/main" count="66" uniqueCount="46">
  <si>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Oxide</t>
  </si>
  <si>
    <t xml:space="preserve"> </t>
  </si>
  <si>
    <t>MnO</t>
  </si>
  <si>
    <t>FeO</t>
  </si>
  <si>
    <t>F</t>
  </si>
  <si>
    <t>Na2O</t>
  </si>
  <si>
    <t>MgO</t>
  </si>
  <si>
    <t>Al2O3</t>
  </si>
  <si>
    <t>P2O5</t>
  </si>
  <si>
    <t>CaO</t>
  </si>
  <si>
    <t>SrO</t>
  </si>
  <si>
    <t>Wt % Oxide</t>
  </si>
  <si>
    <t>Oxide MW</t>
  </si>
  <si>
    <t>Mol #</t>
  </si>
  <si>
    <t>Atom Prop.</t>
  </si>
  <si>
    <t>Anion Prop.</t>
  </si>
  <si>
    <t># Ions/formula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</si>
  <si>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</si>
  <si>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</si>
  <si>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</si>
  <si>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</si>
  <si>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</si>
  <si>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</si>
  <si>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</si>
  <si>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</si>
  <si>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</si>
  <si>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Measured Chemistry:</t>
  </si>
  <si>
    <t>Ideal Chemistry:</t>
  </si>
  <si>
    <r>
      <t>Ca</t>
    </r>
    <r>
      <rPr>
        <b/>
        <vertAlign val="subscript"/>
        <sz val="11"/>
        <color indexed="8"/>
        <rFont val="Calibri"/>
        <family val="2"/>
      </rPr>
      <t>9</t>
    </r>
    <r>
      <rPr>
        <b/>
        <sz val="11"/>
        <color indexed="8"/>
        <rFont val="Calibri"/>
        <family val="2"/>
      </rPr>
      <t>Mg(PO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F)(PO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  <r>
      <rPr>
        <b/>
        <vertAlign val="subscript"/>
        <sz val="11"/>
        <color indexed="8"/>
        <rFont val="Calibri"/>
        <family val="2"/>
      </rPr>
      <t>6</t>
    </r>
  </si>
  <si>
    <t>Average:</t>
  </si>
  <si>
    <t>Std. Dev.:</t>
  </si>
  <si>
    <t>n.d.</t>
  </si>
  <si>
    <t xml:space="preserve">Standard Name :   </t>
  </si>
  <si>
    <t xml:space="preserve"> Fe On fayalite </t>
  </si>
  <si>
    <t xml:space="preserve"> F  On MgF2 </t>
  </si>
  <si>
    <t xml:space="preserve"> Na On albite-Cr </t>
  </si>
  <si>
    <t xml:space="preserve"> Mg, Ca On diopside </t>
  </si>
  <si>
    <t xml:space="preserve"> S  On barite2 </t>
  </si>
  <si>
    <t xml:space="preserve"> Sr On SrTiO3 </t>
  </si>
  <si>
    <t xml:space="preserve"> Mn On rhodonite791 </t>
  </si>
  <si>
    <t xml:space="preserve"> Al On anorthite-hk </t>
  </si>
  <si>
    <t xml:space="preserve"> P  On apatite-syn.</t>
  </si>
  <si>
    <t xml:space="preserve">Column Conditions :  Cond 1 : 15keV 20nA  </t>
  </si>
  <si>
    <t xml:space="preserve">Beam Size :  10 µm </t>
  </si>
  <si>
    <t>R100215 Bobdownsite # 4</t>
  </si>
  <si>
    <r>
      <t>Ca</t>
    </r>
    <r>
      <rPr>
        <b/>
        <vertAlign val="subscript"/>
        <sz val="12"/>
        <color indexed="8"/>
        <rFont val="Calibri"/>
        <family val="2"/>
      </rPr>
      <t>9.00</t>
    </r>
    <r>
      <rPr>
        <b/>
        <sz val="12"/>
        <color indexed="8"/>
        <rFont val="Calibri"/>
        <family val="2"/>
      </rPr>
      <t>(Mg</t>
    </r>
    <r>
      <rPr>
        <b/>
        <vertAlign val="subscript"/>
        <sz val="12"/>
        <color indexed="8"/>
        <rFont val="Calibri"/>
        <family val="2"/>
      </rPr>
      <t>0.89</t>
    </r>
    <r>
      <rPr>
        <b/>
        <sz val="12"/>
        <color indexed="8"/>
        <rFont val="Calibri"/>
        <family val="2"/>
      </rPr>
      <t>Na</t>
    </r>
    <r>
      <rPr>
        <b/>
        <vertAlign val="subscript"/>
        <sz val="12"/>
        <color indexed="8"/>
        <rFont val="Calibri"/>
        <family val="2"/>
      </rPr>
      <t>0.07</t>
    </r>
    <r>
      <rPr>
        <b/>
        <sz val="12"/>
        <color indexed="8"/>
        <rFont val="Calibri"/>
        <family val="2"/>
      </rPr>
      <t>Sr</t>
    </r>
    <r>
      <rPr>
        <b/>
        <vertAlign val="subscript"/>
        <sz val="12"/>
        <color indexed="8"/>
        <rFont val="Calibri"/>
        <family val="2"/>
      </rPr>
      <t>0.01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Σ</t>
    </r>
    <r>
      <rPr>
        <b/>
        <vertAlign val="subscript"/>
        <sz val="12"/>
        <color indexed="8"/>
        <rFont val="Calibri"/>
        <family val="2"/>
      </rPr>
      <t>=0.97</t>
    </r>
    <r>
      <rPr>
        <b/>
        <sz val="12"/>
        <color indexed="8"/>
        <rFont val="Calibri"/>
        <family val="2"/>
      </rPr>
      <t>(P</t>
    </r>
    <r>
      <rPr>
        <b/>
        <vertAlign val="subscript"/>
        <sz val="12"/>
        <color indexed="8"/>
        <rFont val="Calibri"/>
        <family val="2"/>
      </rPr>
      <t>1.00</t>
    </r>
    <r>
      <rPr>
        <b/>
        <sz val="12"/>
        <color indexed="8"/>
        <rFont val="Calibri"/>
        <family val="2"/>
      </rPr>
      <t>O</t>
    </r>
    <r>
      <rPr>
        <b/>
        <vertAlign val="subscript"/>
        <sz val="12"/>
        <color indexed="8"/>
        <rFont val="Calibri"/>
        <family val="2"/>
      </rPr>
      <t>4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6</t>
    </r>
    <r>
      <rPr>
        <b/>
        <sz val="12"/>
        <color indexed="8"/>
        <rFont val="Calibri"/>
        <family val="2"/>
      </rPr>
      <t>(P</t>
    </r>
    <r>
      <rPr>
        <b/>
        <vertAlign val="subscript"/>
        <sz val="12"/>
        <color indexed="8"/>
        <rFont val="Calibri"/>
        <family val="2"/>
      </rPr>
      <t>0.88</t>
    </r>
    <r>
      <rPr>
        <b/>
        <sz val="12"/>
        <color indexed="8"/>
        <rFont val="Calibri"/>
        <family val="2"/>
      </rPr>
      <t>O</t>
    </r>
    <r>
      <rPr>
        <b/>
        <vertAlign val="sub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(F</t>
    </r>
    <r>
      <rPr>
        <b/>
        <vertAlign val="subscript"/>
        <sz val="12"/>
        <color indexed="8"/>
        <rFont val="Calibri"/>
        <family val="2"/>
      </rPr>
      <t>0.74</t>
    </r>
    <r>
      <rPr>
        <b/>
        <sz val="12"/>
        <color indexed="8"/>
        <rFont val="Calibri"/>
        <family val="2"/>
      </rPr>
      <t>(OH)</t>
    </r>
    <r>
      <rPr>
        <b/>
        <vertAlign val="subscript"/>
        <sz val="12"/>
        <color indexed="8"/>
        <rFont val="Calibri"/>
        <family val="2"/>
      </rPr>
      <t>0.26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Σ=1.00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</si>
</sst>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 quotePrefix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25">
      <selection activeCell="H45" sqref="H45"/>
    </sheetView>
  </sheetViews>
  <sheetFormatPr defaultColWidth="9.140625" defaultRowHeight="15"/>
  <cols>
    <col min="2" max="2" width="14.28125" style="0" customWidth="1"/>
    <col min="3" max="3" width="14.421875" style="0" customWidth="1"/>
    <col min="4" max="4" width="9.57421875" style="0" bestFit="1" customWidth="1"/>
    <col min="5" max="5" width="13.28125" style="0" customWidth="1"/>
    <col min="6" max="6" width="13.7109375" style="0" customWidth="1"/>
    <col min="7" max="7" width="14.57421875" style="0" customWidth="1"/>
    <col min="8" max="8" width="10.57421875" style="0" bestFit="1" customWidth="1"/>
    <col min="9" max="9" width="9.57421875" style="0" bestFit="1" customWidth="1"/>
    <col min="10" max="10" width="9.57421875" style="0" customWidth="1"/>
    <col min="11" max="11" width="10.57421875" style="0" bestFit="1" customWidth="1"/>
  </cols>
  <sheetData>
    <row r="1" ht="15">
      <c r="A1" t="s">
        <v>44</v>
      </c>
    </row>
    <row r="4" spans="2:11" ht="15">
      <c r="B4" t="s">
        <v>0</v>
      </c>
      <c r="K4" t="s">
        <v>1</v>
      </c>
    </row>
    <row r="5" spans="2:9" ht="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2:9" ht="15">
      <c r="B6">
        <v>1.3E-05</v>
      </c>
      <c r="C6">
        <v>1.338345</v>
      </c>
      <c r="D6">
        <v>0.236981</v>
      </c>
      <c r="E6">
        <v>3.389215</v>
      </c>
      <c r="F6" t="s">
        <v>31</v>
      </c>
      <c r="G6">
        <v>45.79808</v>
      </c>
      <c r="H6">
        <v>47.34371</v>
      </c>
      <c r="I6">
        <v>0.048193</v>
      </c>
    </row>
    <row r="7" spans="2:9" ht="15">
      <c r="B7">
        <v>0.039427</v>
      </c>
      <c r="C7">
        <v>1.612631</v>
      </c>
      <c r="D7">
        <v>0.208653</v>
      </c>
      <c r="E7">
        <v>3.395256</v>
      </c>
      <c r="F7" t="s">
        <v>31</v>
      </c>
      <c r="G7">
        <v>45.93117</v>
      </c>
      <c r="H7">
        <v>47.411</v>
      </c>
      <c r="I7">
        <v>0.060259</v>
      </c>
    </row>
    <row r="8" spans="2:9" ht="15">
      <c r="B8">
        <v>0.007886</v>
      </c>
      <c r="C8">
        <v>1.256442</v>
      </c>
      <c r="D8">
        <v>0.182899</v>
      </c>
      <c r="E8">
        <v>3.402219</v>
      </c>
      <c r="F8" t="s">
        <v>31</v>
      </c>
      <c r="G8">
        <v>45.50663</v>
      </c>
      <c r="H8">
        <v>47.4648</v>
      </c>
      <c r="I8">
        <v>0.032128</v>
      </c>
    </row>
    <row r="9" spans="2:9" ht="15">
      <c r="B9">
        <v>0.014458</v>
      </c>
      <c r="C9">
        <v>1.22762</v>
      </c>
      <c r="D9">
        <v>0.226655</v>
      </c>
      <c r="E9">
        <v>3.323032</v>
      </c>
      <c r="F9" t="s">
        <v>31</v>
      </c>
      <c r="G9">
        <v>46.16995</v>
      </c>
      <c r="H9">
        <v>47.46122</v>
      </c>
      <c r="I9">
        <v>0.132464</v>
      </c>
    </row>
    <row r="10" spans="2:9" ht="15">
      <c r="B10">
        <v>1.3E-05</v>
      </c>
      <c r="C10">
        <v>1.090022</v>
      </c>
      <c r="D10">
        <v>0.237807</v>
      </c>
      <c r="E10">
        <v>3.312728</v>
      </c>
      <c r="F10" t="s">
        <v>31</v>
      </c>
      <c r="G10">
        <v>45.88794</v>
      </c>
      <c r="H10">
        <v>47.32656</v>
      </c>
      <c r="I10">
        <v>0.064219</v>
      </c>
    </row>
    <row r="11" spans="2:9" ht="15">
      <c r="B11">
        <v>1.3E-05</v>
      </c>
      <c r="C11">
        <v>1.475758</v>
      </c>
      <c r="D11">
        <v>0.219691</v>
      </c>
      <c r="E11">
        <v>3.322802</v>
      </c>
      <c r="F11" t="s">
        <v>31</v>
      </c>
      <c r="G11">
        <v>46.57322</v>
      </c>
      <c r="H11">
        <v>47.5509</v>
      </c>
      <c r="I11">
        <v>0.088327</v>
      </c>
    </row>
    <row r="12" spans="2:9" ht="15">
      <c r="B12">
        <v>0.002629</v>
      </c>
      <c r="C12">
        <v>1.338429</v>
      </c>
      <c r="D12">
        <v>0.237</v>
      </c>
      <c r="E12">
        <v>3.400041</v>
      </c>
      <c r="F12" t="s">
        <v>31</v>
      </c>
      <c r="G12">
        <v>45.78749</v>
      </c>
      <c r="H12">
        <v>47.35942</v>
      </c>
      <c r="I12">
        <v>0.032132</v>
      </c>
    </row>
    <row r="13" spans="2:9" ht="15">
      <c r="B13">
        <v>1.3E-05</v>
      </c>
      <c r="C13">
        <v>1.256036</v>
      </c>
      <c r="D13">
        <v>0.200178</v>
      </c>
      <c r="E13">
        <v>3.389611</v>
      </c>
      <c r="F13" t="s">
        <v>31</v>
      </c>
      <c r="G13">
        <v>46.23375</v>
      </c>
      <c r="H13">
        <v>47.66823</v>
      </c>
      <c r="I13">
        <v>0.052201</v>
      </c>
    </row>
    <row r="14" spans="2:9" ht="15">
      <c r="B14">
        <v>1.3E-05</v>
      </c>
      <c r="C14">
        <v>1.586065</v>
      </c>
      <c r="D14">
        <v>0.178955</v>
      </c>
      <c r="E14">
        <v>3.464281</v>
      </c>
      <c r="F14" t="s">
        <v>31</v>
      </c>
      <c r="G14">
        <v>45.98363</v>
      </c>
      <c r="H14">
        <v>47.54634</v>
      </c>
      <c r="I14">
        <v>0.052235</v>
      </c>
    </row>
    <row r="15" spans="2:9" ht="15">
      <c r="B15">
        <v>0.036797</v>
      </c>
      <c r="C15">
        <v>1.722162</v>
      </c>
      <c r="D15">
        <v>0.233322</v>
      </c>
      <c r="E15">
        <v>3.323801</v>
      </c>
      <c r="F15" t="s">
        <v>31</v>
      </c>
      <c r="G15">
        <v>45.89983</v>
      </c>
      <c r="H15">
        <v>47.53199</v>
      </c>
      <c r="I15">
        <v>0.124537</v>
      </c>
    </row>
    <row r="16" spans="2:9" ht="15">
      <c r="B16">
        <v>0.032862</v>
      </c>
      <c r="C16">
        <v>0.951699</v>
      </c>
      <c r="D16">
        <v>0.112278</v>
      </c>
      <c r="E16">
        <v>3.403351</v>
      </c>
      <c r="F16" t="s">
        <v>31</v>
      </c>
      <c r="G16">
        <v>45.67188</v>
      </c>
      <c r="H16">
        <v>47.39568</v>
      </c>
      <c r="I16">
        <v>0.096328</v>
      </c>
    </row>
    <row r="17" spans="2:9" ht="15">
      <c r="B17">
        <v>1.3E-05</v>
      </c>
      <c r="C17">
        <v>1.587564</v>
      </c>
      <c r="D17">
        <v>0.097214</v>
      </c>
      <c r="E17">
        <v>3.414056</v>
      </c>
      <c r="F17" t="s">
        <v>31</v>
      </c>
      <c r="G17">
        <v>45.88146</v>
      </c>
      <c r="H17">
        <v>47.48539</v>
      </c>
      <c r="I17">
        <v>0.016068</v>
      </c>
    </row>
    <row r="18" spans="2:9" ht="15">
      <c r="B18">
        <v>1.3E-05</v>
      </c>
      <c r="C18">
        <v>1.228013</v>
      </c>
      <c r="D18">
        <v>0.188851</v>
      </c>
      <c r="E18">
        <v>3.365052</v>
      </c>
      <c r="F18" t="s">
        <v>31</v>
      </c>
      <c r="G18">
        <v>46.35181</v>
      </c>
      <c r="H18">
        <v>47.38968</v>
      </c>
      <c r="I18">
        <v>0.052179</v>
      </c>
    </row>
    <row r="19" spans="2:9" ht="15">
      <c r="B19">
        <v>0.023661</v>
      </c>
      <c r="C19">
        <v>0.952432</v>
      </c>
      <c r="D19">
        <v>0.178729</v>
      </c>
      <c r="E19">
        <v>3.255769</v>
      </c>
      <c r="F19" t="s">
        <v>31</v>
      </c>
      <c r="G19">
        <v>45.68416</v>
      </c>
      <c r="H19">
        <v>47.36498</v>
      </c>
      <c r="I19">
        <v>0.036117</v>
      </c>
    </row>
    <row r="20" spans="2:9" ht="15.75" thickBot="1">
      <c r="B20">
        <v>0.035489</v>
      </c>
      <c r="C20">
        <v>1.201138</v>
      </c>
      <c r="D20">
        <v>0.194168</v>
      </c>
      <c r="E20">
        <v>3.279895</v>
      </c>
      <c r="F20" t="s">
        <v>31</v>
      </c>
      <c r="G20">
        <v>45.76984</v>
      </c>
      <c r="H20">
        <v>47.49073</v>
      </c>
      <c r="I20">
        <v>0.068244</v>
      </c>
    </row>
    <row r="21" spans="1:11" ht="15">
      <c r="A21" t="s">
        <v>29</v>
      </c>
      <c r="B21" s="18">
        <f>AVERAGE(B6:B20)</f>
        <v>0.012886666666666668</v>
      </c>
      <c r="C21" s="18">
        <f aca="true" t="shared" si="0" ref="C21:I21">AVERAGE(C6:C20)</f>
        <v>1.321623733333333</v>
      </c>
      <c r="D21" s="18">
        <f t="shared" si="0"/>
        <v>0.19555873333333335</v>
      </c>
      <c r="E21" s="18">
        <f t="shared" si="0"/>
        <v>3.3627406</v>
      </c>
      <c r="F21" s="18"/>
      <c r="G21" s="18">
        <f t="shared" si="0"/>
        <v>45.942056</v>
      </c>
      <c r="H21" s="18">
        <f t="shared" si="0"/>
        <v>47.452708666666666</v>
      </c>
      <c r="I21" s="18">
        <f t="shared" si="0"/>
        <v>0.06370873333333332</v>
      </c>
      <c r="J21" s="19"/>
      <c r="K21" s="10"/>
    </row>
    <row r="22" spans="1:11" ht="15">
      <c r="A22" t="s">
        <v>30</v>
      </c>
      <c r="B22" s="10">
        <f>STDEV(B6:B20)</f>
        <v>0.016024252916245717</v>
      </c>
      <c r="C22" s="10">
        <f aca="true" t="shared" si="1" ref="C22:I22">STDEV(C6:C20)</f>
        <v>0.2356665366100622</v>
      </c>
      <c r="D22" s="10">
        <f t="shared" si="1"/>
        <v>0.04289504826644853</v>
      </c>
      <c r="E22" s="10">
        <f t="shared" si="1"/>
        <v>0.057023824344115834</v>
      </c>
      <c r="F22" s="10"/>
      <c r="G22" s="10">
        <f t="shared" si="1"/>
        <v>0.28245063555526595</v>
      </c>
      <c r="H22" s="10">
        <f t="shared" si="1"/>
        <v>0.09525659263774008</v>
      </c>
      <c r="I22" s="10">
        <f t="shared" si="1"/>
        <v>0.033587086431005164</v>
      </c>
      <c r="J22" s="10"/>
      <c r="K22" s="10"/>
    </row>
    <row r="24" spans="1:7" ht="15.75" thickBot="1">
      <c r="A24" s="1" t="s">
        <v>0</v>
      </c>
      <c r="B24" s="1" t="s">
        <v>11</v>
      </c>
      <c r="C24" s="1" t="s">
        <v>12</v>
      </c>
      <c r="D24" s="1" t="s">
        <v>13</v>
      </c>
      <c r="E24" s="1" t="s">
        <v>14</v>
      </c>
      <c r="F24" s="1" t="s">
        <v>15</v>
      </c>
      <c r="G24" s="1" t="s">
        <v>16</v>
      </c>
    </row>
    <row r="25" spans="1:7" ht="15">
      <c r="A25" s="3" t="s">
        <v>3</v>
      </c>
      <c r="B25" s="3">
        <v>0.01</v>
      </c>
      <c r="C25" s="4">
        <v>71.85</v>
      </c>
      <c r="D25" s="3">
        <f aca="true" t="shared" si="2" ref="D25:D31">B25/C25</f>
        <v>0.00013917884481558804</v>
      </c>
      <c r="E25" s="3">
        <f aca="true" t="shared" si="3" ref="E25:E31">D25*1</f>
        <v>0.00013917884481558804</v>
      </c>
      <c r="F25" s="2">
        <f>E25*D43</f>
        <v>0.001479802784430865</v>
      </c>
      <c r="G25" s="5">
        <f>F25</f>
        <v>0.001479802784430865</v>
      </c>
    </row>
    <row r="26" spans="1:7" ht="15">
      <c r="A26" s="3" t="s">
        <v>2</v>
      </c>
      <c r="B26" s="3">
        <v>0</v>
      </c>
      <c r="C26" s="4">
        <v>70.94</v>
      </c>
      <c r="D26" s="3">
        <f t="shared" si="2"/>
        <v>0</v>
      </c>
      <c r="E26" s="3">
        <f t="shared" si="3"/>
        <v>0</v>
      </c>
      <c r="F26" s="2">
        <f>E26*D43</f>
        <v>0</v>
      </c>
      <c r="G26" s="5">
        <f>F26</f>
        <v>0</v>
      </c>
    </row>
    <row r="27" spans="1:7" ht="15">
      <c r="A27" s="3" t="s">
        <v>6</v>
      </c>
      <c r="B27" s="3">
        <v>3.36</v>
      </c>
      <c r="C27" s="7">
        <v>40.3114</v>
      </c>
      <c r="D27" s="3">
        <f t="shared" si="2"/>
        <v>0.0833511115962234</v>
      </c>
      <c r="E27" s="3">
        <f t="shared" si="3"/>
        <v>0.0833511115962234</v>
      </c>
      <c r="F27" s="2">
        <f>E27*D43</f>
        <v>0.8862209424782113</v>
      </c>
      <c r="G27" s="5">
        <f>F27</f>
        <v>0.8862209424782113</v>
      </c>
    </row>
    <row r="28" spans="1:7" ht="15">
      <c r="A28" s="3" t="s">
        <v>9</v>
      </c>
      <c r="B28" s="3">
        <v>47.45</v>
      </c>
      <c r="C28" s="7">
        <v>56.08</v>
      </c>
      <c r="D28" s="3">
        <f t="shared" si="2"/>
        <v>0.8461126961483596</v>
      </c>
      <c r="E28" s="3">
        <f t="shared" si="3"/>
        <v>0.8461126961483596</v>
      </c>
      <c r="F28" s="2">
        <f>E28*D43</f>
        <v>8.996194251803532</v>
      </c>
      <c r="G28" s="5">
        <f>F28</f>
        <v>8.996194251803532</v>
      </c>
    </row>
    <row r="29" spans="1:7" ht="15">
      <c r="A29" s="6" t="s">
        <v>10</v>
      </c>
      <c r="B29" s="3">
        <v>0.06</v>
      </c>
      <c r="C29" s="7">
        <v>103.62</v>
      </c>
      <c r="D29" s="3">
        <f t="shared" si="2"/>
        <v>0.0005790387955993051</v>
      </c>
      <c r="E29" s="3">
        <f t="shared" si="3"/>
        <v>0.0005790387955993051</v>
      </c>
      <c r="F29" s="2">
        <f>E29*D43</f>
        <v>0.006156562250223372</v>
      </c>
      <c r="G29" s="5">
        <f>F29</f>
        <v>0.006156562250223372</v>
      </c>
    </row>
    <row r="30" spans="1:7" ht="15.75">
      <c r="A30" s="3" t="s">
        <v>17</v>
      </c>
      <c r="B30" s="3">
        <v>0.2</v>
      </c>
      <c r="C30" s="7">
        <v>61.98</v>
      </c>
      <c r="D30" s="3">
        <f t="shared" si="2"/>
        <v>0.0032268473701193936</v>
      </c>
      <c r="E30" s="3">
        <f t="shared" si="3"/>
        <v>0.0032268473701193936</v>
      </c>
      <c r="F30" s="2">
        <f>E30*D43</f>
        <v>0.03430907714145132</v>
      </c>
      <c r="G30" s="5">
        <f>2*F30</f>
        <v>0.06861815428290265</v>
      </c>
    </row>
    <row r="31" spans="1:7" ht="15.75">
      <c r="A31" s="3" t="s">
        <v>18</v>
      </c>
      <c r="B31" s="3">
        <v>0</v>
      </c>
      <c r="C31" s="7">
        <v>18.015</v>
      </c>
      <c r="D31" s="3">
        <f t="shared" si="2"/>
        <v>0</v>
      </c>
      <c r="E31" s="3">
        <f t="shared" si="3"/>
        <v>0</v>
      </c>
      <c r="F31" s="2">
        <f>E31*D43</f>
        <v>0</v>
      </c>
      <c r="G31" s="5">
        <f>2*F31</f>
        <v>0</v>
      </c>
    </row>
    <row r="32" spans="1:7" ht="15.75">
      <c r="A32" s="3" t="s">
        <v>19</v>
      </c>
      <c r="B32" s="3">
        <v>45.94</v>
      </c>
      <c r="C32" s="4">
        <v>141.94</v>
      </c>
      <c r="D32" s="3">
        <f>B32/C32</f>
        <v>0.32365788361279413</v>
      </c>
      <c r="E32" s="3">
        <f>5*D32</f>
        <v>1.6182894180639706</v>
      </c>
      <c r="F32" s="2">
        <f>E32*D43</f>
        <v>17.206272907632698</v>
      </c>
      <c r="G32" s="5">
        <f>F32*2/5</f>
        <v>6.882509163053079</v>
      </c>
    </row>
    <row r="33" spans="1:7" ht="15">
      <c r="A33" s="3" t="s">
        <v>4</v>
      </c>
      <c r="B33" s="3">
        <v>1.32</v>
      </c>
      <c r="C33" s="7">
        <v>18.998403</v>
      </c>
      <c r="D33" s="3">
        <f>B33/C33</f>
        <v>0.06947952414737175</v>
      </c>
      <c r="E33" s="3">
        <f>D33*1</f>
        <v>0.06947952414737175</v>
      </c>
      <c r="F33" s="2">
        <f>E33*D43</f>
        <v>0.738732911818915</v>
      </c>
      <c r="G33" s="5">
        <f>F33</f>
        <v>0.738732911818915</v>
      </c>
    </row>
    <row r="34" spans="1:5" ht="15">
      <c r="A34" s="8" t="s">
        <v>20</v>
      </c>
      <c r="B34">
        <f>SUM(B25:B33)</f>
        <v>98.34</v>
      </c>
      <c r="E34">
        <f>SUM(E25:E33)</f>
        <v>2.6211778149664595</v>
      </c>
    </row>
    <row r="35" spans="1:5" ht="15">
      <c r="A35" s="9" t="s">
        <v>21</v>
      </c>
      <c r="B35" s="10">
        <f>($B33*15.9995)/(2*18.998403)</f>
        <v>0.5558188232979372</v>
      </c>
      <c r="E35">
        <f>0.5*(E33)</f>
        <v>0.03473976207368588</v>
      </c>
    </row>
    <row r="36" spans="2:5" ht="15">
      <c r="B36" s="10">
        <f>B34-B35</f>
        <v>97.78418117670206</v>
      </c>
      <c r="E36">
        <f>E34-E35</f>
        <v>2.5864380528927735</v>
      </c>
    </row>
    <row r="38" spans="5:7" ht="15">
      <c r="E38" s="11" t="s">
        <v>22</v>
      </c>
      <c r="F38" s="12"/>
      <c r="G38" s="13">
        <v>27.5</v>
      </c>
    </row>
    <row r="42" spans="3:6" ht="15">
      <c r="C42" s="14" t="s">
        <v>23</v>
      </c>
      <c r="D42" s="14"/>
      <c r="E42" s="14"/>
      <c r="F42" s="14"/>
    </row>
    <row r="43" spans="3:6" ht="15">
      <c r="C43" s="15" t="s">
        <v>24</v>
      </c>
      <c r="D43" s="14">
        <f>G38/E36</f>
        <v>10.632383006135765</v>
      </c>
      <c r="E43" s="14"/>
      <c r="F43" s="14"/>
    </row>
    <row r="44" spans="3:6" ht="15">
      <c r="C44" s="14"/>
      <c r="D44" s="14"/>
      <c r="E44" s="14"/>
      <c r="F44" s="14"/>
    </row>
    <row r="45" spans="3:6" ht="15">
      <c r="C45" s="14" t="s">
        <v>25</v>
      </c>
      <c r="D45" s="14"/>
      <c r="E45" s="14"/>
      <c r="F45" s="14"/>
    </row>
    <row r="48" spans="1:3" s="16" customFormat="1" ht="18">
      <c r="A48" s="16" t="s">
        <v>27</v>
      </c>
      <c r="C48" s="16" t="s">
        <v>28</v>
      </c>
    </row>
    <row r="49" spans="1:3" s="17" customFormat="1" ht="18.75">
      <c r="A49" s="17" t="s">
        <v>26</v>
      </c>
      <c r="C49" s="17" t="s">
        <v>45</v>
      </c>
    </row>
    <row r="51" ht="15">
      <c r="A51" t="s">
        <v>32</v>
      </c>
    </row>
    <row r="52" ht="15">
      <c r="A52" t="s">
        <v>39</v>
      </c>
    </row>
    <row r="53" ht="15">
      <c r="A53" t="s">
        <v>33</v>
      </c>
    </row>
    <row r="54" ht="15">
      <c r="A54" t="s">
        <v>34</v>
      </c>
    </row>
    <row r="55" ht="15">
      <c r="A55" t="s">
        <v>35</v>
      </c>
    </row>
    <row r="56" ht="15">
      <c r="A56" t="s">
        <v>36</v>
      </c>
    </row>
    <row r="57" ht="15">
      <c r="A57" t="s">
        <v>40</v>
      </c>
    </row>
    <row r="58" ht="15">
      <c r="A58" t="s">
        <v>41</v>
      </c>
    </row>
    <row r="59" ht="15">
      <c r="A59" t="s">
        <v>37</v>
      </c>
    </row>
    <row r="60" ht="15">
      <c r="A60" t="s">
        <v>38</v>
      </c>
    </row>
    <row r="62" ht="15">
      <c r="A62" t="s">
        <v>42</v>
      </c>
    </row>
    <row r="63" ht="15">
      <c r="A63" t="s">
        <v>43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2010-10-21T15:33:52Z</cp:lastPrinted>
  <dcterms:created xsi:type="dcterms:W3CDTF">2010-10-21T14:36:44Z</dcterms:created>
  <dcterms:modified xsi:type="dcterms:W3CDTF">2011-01-17T17:38:26Z</dcterms:modified>
  <cp:category/>
  <cp:version/>
  <cp:contentType/>
  <cp:contentStatus/>
</cp:coreProperties>
</file>