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<sst xmlns="http://schemas.openxmlformats.org/spreadsheetml/2006/main" count="191" uniqueCount="99">
  <si>
    <t>brannerite60613brannerite60613brannerite60613brannerite60613brannerite60613brannerite60613brannerite60613brannerite60613brannerite60613brannerite60613brannerite60613brannerite60613brannerite60613brannerite60613brannerite60613</t>
  </si>
  <si>
    <t>#1</t>
  </si>
  <si>
    <t>#2</t>
  </si>
  <si>
    <t>#4</t>
  </si>
  <si>
    <t>#5</t>
  </si>
  <si>
    <t>#6</t>
  </si>
  <si>
    <t>#7</t>
  </si>
  <si>
    <t>#9</t>
  </si>
  <si>
    <t>#10</t>
  </si>
  <si>
    <t>#13</t>
  </si>
  <si>
    <t>#14</t>
  </si>
  <si>
    <t>#15</t>
  </si>
  <si>
    <t>Ox</t>
  </si>
  <si>
    <t>Wt</t>
  </si>
  <si>
    <t>Percents</t>
  </si>
  <si>
    <t>Standard</t>
  </si>
  <si>
    <t>Dev</t>
  </si>
  <si>
    <t>SiO2</t>
  </si>
  <si>
    <t>CaO</t>
  </si>
  <si>
    <t>TiO2</t>
  </si>
  <si>
    <t>FeO</t>
  </si>
  <si>
    <t>Y2O3</t>
  </si>
  <si>
    <t>PbO</t>
  </si>
  <si>
    <t>ThO2</t>
  </si>
  <si>
    <t>UO3</t>
  </si>
  <si>
    <t>Totals</t>
  </si>
  <si>
    <t>Cation</t>
  </si>
  <si>
    <t>Numbers</t>
  </si>
  <si>
    <t>Normalized</t>
  </si>
  <si>
    <t>O</t>
  </si>
  <si>
    <t>Avg</t>
  </si>
  <si>
    <t>#</t>
  </si>
  <si>
    <t>Si</t>
  </si>
  <si>
    <t>Ca</t>
  </si>
  <si>
    <t>Ti</t>
  </si>
  <si>
    <t>Fe</t>
  </si>
  <si>
    <t>Y</t>
  </si>
  <si>
    <t>Pb</t>
  </si>
  <si>
    <t>Th</t>
  </si>
  <si>
    <t>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</si>
  <si>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</si>
  <si>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</si>
  <si>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</si>
  <si>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</si>
  <si>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</si>
  <si>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</si>
  <si>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</si>
  <si>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</si>
  <si>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</si>
  <si>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</si>
  <si>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</si>
  <si>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La</t>
  </si>
  <si>
    <t>YAG</t>
  </si>
  <si>
    <t>PET</t>
  </si>
  <si>
    <t>wollast</t>
  </si>
  <si>
    <t>Ma</t>
  </si>
  <si>
    <t>LIF</t>
  </si>
  <si>
    <t>rutile1</t>
  </si>
  <si>
    <t>fayalite</t>
  </si>
  <si>
    <t>wulfenite</t>
  </si>
  <si>
    <r>
      <t>(U,Ca,Y,Ce)(Ti,Fe)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</si>
  <si>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U Ca Y Si Ti Th Pb Fe</t>
  </si>
  <si>
    <t>gray phase in the photo</t>
  </si>
  <si>
    <t>WDS scan</t>
  </si>
  <si>
    <t>U4</t>
  </si>
  <si>
    <t>U6</t>
  </si>
  <si>
    <t>Fe2</t>
  </si>
  <si>
    <t>charge (+)</t>
  </si>
  <si>
    <t>ACN</t>
  </si>
  <si>
    <t>CNISF*</t>
  </si>
  <si>
    <r>
      <t>(U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0.42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6+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1.93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</si>
  <si>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 xml:space="preserve">gray phase </t>
  </si>
  <si>
    <t>#19</t>
  </si>
  <si>
    <t>#20</t>
  </si>
  <si>
    <t>#21</t>
  </si>
  <si>
    <t>#22</t>
  </si>
  <si>
    <t>bright phase</t>
  </si>
  <si>
    <t>stdev</t>
  </si>
  <si>
    <t>brannerite60613brannerite60613brannerite60613brannerite60613brannerite60613brannerite60613brannerite60613brannerite60613brannerite60613</t>
  </si>
  <si>
    <t>OH</t>
  </si>
  <si>
    <r>
      <t>(Th,U,Ca)Ti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(O,OH)</t>
    </r>
    <r>
      <rPr>
        <vertAlign val="subscript"/>
        <sz val="14"/>
        <rFont val="Times New Roman"/>
        <family val="1"/>
      </rPr>
      <t>6</t>
    </r>
  </si>
  <si>
    <r>
      <t>(Th</t>
    </r>
    <r>
      <rPr>
        <vertAlign val="subscript"/>
        <sz val="14"/>
        <rFont val="Times New Roman"/>
        <family val="1"/>
      </rPr>
      <t>0.81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+4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5.88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</si>
  <si>
    <t>Electron Microprobe Data</t>
  </si>
  <si>
    <t xml:space="preserve">Locality: </t>
  </si>
  <si>
    <t>Weight Percents</t>
  </si>
  <si>
    <r>
      <t xml:space="preserve">Rruff ID: </t>
    </r>
    <r>
      <rPr>
        <b/>
        <sz val="12"/>
        <rFont val="Times New Roman"/>
        <family val="1"/>
      </rPr>
      <t>R060613</t>
    </r>
  </si>
  <si>
    <t xml:space="preserve">Mineral: Brannerite  </t>
  </si>
  <si>
    <t>Crocker's Well, South Australia, Australia</t>
  </si>
  <si>
    <t>Instrument: Cameca SX50</t>
  </si>
  <si>
    <t>Sample Voltage: 15 kV</t>
  </si>
  <si>
    <t>Acceleration Current: 20 nA</t>
  </si>
  <si>
    <t>Beam Size: Spot</t>
  </si>
  <si>
    <t>ACN: Average Number of Cations</t>
  </si>
  <si>
    <t>StDev: Standard Deviation</t>
  </si>
  <si>
    <t>CNISF* = cation numbers in structural formulae, charge balanced</t>
  </si>
  <si>
    <t xml:space="preserve">Date of Analysis: </t>
  </si>
  <si>
    <t>Ideal Chemistry:</t>
  </si>
  <si>
    <t>Calculated Chemistry:</t>
  </si>
  <si>
    <t>charge (-)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</si>
</sst>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  <numFmt numFmtId="171" formatCode="0.0"/>
  </numFmts>
  <fonts count="1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5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" fontId="1" fillId="0" borderId="0" xfId="0" applyNumberFormat="1" applyFont="1" applyAlignment="1">
      <alignment/>
    </xf>
    <xf numFmtId="2" fontId="8" fillId="4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91"/>
  <sheetViews>
    <sheetView tabSelected="1" workbookViewId="0" topLeftCell="A1">
      <selection activeCell="R67" sqref="R67"/>
    </sheetView>
  </sheetViews>
  <sheetFormatPr defaultColWidth="9.00390625" defaultRowHeight="13.5"/>
  <cols>
    <col min="1" max="16384" width="5.25390625" style="1" customWidth="1"/>
  </cols>
  <sheetData>
    <row r="2" spans="1:20" ht="13.5" customHeight="1">
      <c r="A2" s="24" t="s">
        <v>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ht="4.5" customHeight="1">
      <c r="G3" s="20"/>
    </row>
    <row r="4" spans="1:4" s="19" customFormat="1" ht="15.75">
      <c r="A4" s="19" t="s">
        <v>85</v>
      </c>
      <c r="D4" s="19" t="s">
        <v>86</v>
      </c>
    </row>
    <row r="5" spans="1:3" s="19" customFormat="1" ht="15.75">
      <c r="A5" s="17" t="s">
        <v>83</v>
      </c>
      <c r="B5" s="17"/>
      <c r="C5" t="s">
        <v>87</v>
      </c>
    </row>
    <row r="6" spans="1:18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22" t="s">
        <v>84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3"/>
      <c r="Q7" s="23"/>
      <c r="R7" s="23"/>
    </row>
    <row r="8" ht="12.75">
      <c r="B8" s="1" t="s">
        <v>0</v>
      </c>
    </row>
    <row r="9" spans="2:18" ht="12.75"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P9" s="7" t="s">
        <v>62</v>
      </c>
      <c r="Q9" s="7"/>
      <c r="R9" s="7"/>
    </row>
    <row r="10" spans="1:19" ht="12.7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16</v>
      </c>
      <c r="O10" s="7" t="s">
        <v>63</v>
      </c>
      <c r="P10" s="7"/>
      <c r="Q10" s="6" t="s">
        <v>61</v>
      </c>
      <c r="R10" s="7"/>
      <c r="S10" s="7"/>
    </row>
    <row r="11" spans="1:18" ht="12.75">
      <c r="A11" s="1" t="s">
        <v>17</v>
      </c>
      <c r="B11" s="2">
        <v>0.73</v>
      </c>
      <c r="C11" s="2">
        <v>0.68</v>
      </c>
      <c r="D11" s="2">
        <v>0.67</v>
      </c>
      <c r="E11" s="2">
        <v>0.7</v>
      </c>
      <c r="F11" s="2">
        <v>0.63</v>
      </c>
      <c r="G11" s="2">
        <v>0.71</v>
      </c>
      <c r="H11" s="2">
        <v>0.77</v>
      </c>
      <c r="I11" s="2">
        <v>0.77</v>
      </c>
      <c r="J11" s="2">
        <v>0.9</v>
      </c>
      <c r="K11" s="2">
        <v>0.87</v>
      </c>
      <c r="L11" s="2">
        <v>1.05</v>
      </c>
      <c r="M11" s="2"/>
      <c r="N11" s="2">
        <f aca="true" t="shared" si="0" ref="N11:N19">AVERAGE(B11:L11)</f>
        <v>0.770909090909091</v>
      </c>
      <c r="O11" s="2">
        <f aca="true" t="shared" si="1" ref="O11:O19">STDEV(B11:L11)</f>
        <v>0.12372991113344818</v>
      </c>
      <c r="P11" s="2"/>
      <c r="Q11" s="2"/>
      <c r="R11" s="2"/>
    </row>
    <row r="12" spans="1:18" ht="12.75">
      <c r="A12" s="1" t="s">
        <v>18</v>
      </c>
      <c r="B12" s="2">
        <v>1.96</v>
      </c>
      <c r="C12" s="2">
        <v>1.89</v>
      </c>
      <c r="D12" s="2">
        <v>1.94</v>
      </c>
      <c r="E12" s="2">
        <v>1.94</v>
      </c>
      <c r="F12" s="2">
        <v>1.89</v>
      </c>
      <c r="G12" s="2">
        <v>1.83</v>
      </c>
      <c r="H12" s="2">
        <v>1.58</v>
      </c>
      <c r="I12" s="2">
        <v>1.55</v>
      </c>
      <c r="J12" s="2">
        <v>1.67</v>
      </c>
      <c r="K12" s="2">
        <v>1.9</v>
      </c>
      <c r="L12" s="2">
        <v>1.72</v>
      </c>
      <c r="M12" s="2"/>
      <c r="N12" s="2">
        <f t="shared" si="0"/>
        <v>1.8063636363636362</v>
      </c>
      <c r="O12" s="2">
        <f t="shared" si="1"/>
        <v>0.15021802337088352</v>
      </c>
      <c r="P12" s="2"/>
      <c r="Q12" s="2"/>
      <c r="R12" s="2"/>
    </row>
    <row r="13" spans="1:18" ht="12.75">
      <c r="A13" s="1" t="s">
        <v>19</v>
      </c>
      <c r="B13" s="2">
        <v>33.59</v>
      </c>
      <c r="C13" s="2">
        <v>33.63</v>
      </c>
      <c r="D13" s="2">
        <v>33.17</v>
      </c>
      <c r="E13" s="2">
        <v>34.59</v>
      </c>
      <c r="F13" s="2">
        <v>33.06</v>
      </c>
      <c r="G13" s="2">
        <v>33.96</v>
      </c>
      <c r="H13" s="2">
        <v>33.22</v>
      </c>
      <c r="I13" s="2">
        <v>33.6</v>
      </c>
      <c r="J13" s="2">
        <v>33.87</v>
      </c>
      <c r="K13" s="2">
        <v>32.04</v>
      </c>
      <c r="L13" s="2">
        <v>33.82</v>
      </c>
      <c r="M13" s="2"/>
      <c r="N13" s="2">
        <f t="shared" si="0"/>
        <v>33.50454545454546</v>
      </c>
      <c r="O13" s="2">
        <f t="shared" si="1"/>
        <v>0.6470141209640768</v>
      </c>
      <c r="P13" s="2"/>
      <c r="Q13" s="2"/>
      <c r="R13" s="2"/>
    </row>
    <row r="14" spans="1:18" ht="12.75">
      <c r="A14" s="1" t="s">
        <v>20</v>
      </c>
      <c r="B14" s="2">
        <v>1.07</v>
      </c>
      <c r="C14" s="2">
        <v>1.56</v>
      </c>
      <c r="D14" s="2">
        <v>1.57</v>
      </c>
      <c r="E14" s="2">
        <v>1.74</v>
      </c>
      <c r="F14" s="2">
        <v>1.4</v>
      </c>
      <c r="G14" s="2">
        <v>1.7</v>
      </c>
      <c r="H14" s="2">
        <v>1.27</v>
      </c>
      <c r="I14" s="2">
        <v>1.56</v>
      </c>
      <c r="J14" s="2">
        <v>1.39</v>
      </c>
      <c r="K14" s="2">
        <v>0.99</v>
      </c>
      <c r="L14" s="2">
        <v>0.5</v>
      </c>
      <c r="M14" s="2"/>
      <c r="N14" s="2">
        <f t="shared" si="0"/>
        <v>1.3409090909090908</v>
      </c>
      <c r="O14" s="2">
        <f t="shared" si="1"/>
        <v>0.3675990899187469</v>
      </c>
      <c r="P14" s="2"/>
      <c r="Q14" s="2"/>
      <c r="R14" s="2"/>
    </row>
    <row r="15" spans="1:18" ht="12.75">
      <c r="A15" s="1" t="s">
        <v>21</v>
      </c>
      <c r="B15" s="2">
        <v>1.48</v>
      </c>
      <c r="C15" s="2">
        <v>1.47</v>
      </c>
      <c r="D15" s="2">
        <v>1.37</v>
      </c>
      <c r="E15" s="2">
        <v>1.52</v>
      </c>
      <c r="F15" s="2">
        <v>1.39</v>
      </c>
      <c r="G15" s="2">
        <v>1.24</v>
      </c>
      <c r="H15" s="2">
        <v>1.5</v>
      </c>
      <c r="I15" s="2">
        <v>1.6</v>
      </c>
      <c r="J15" s="2">
        <v>1.65</v>
      </c>
      <c r="K15" s="2">
        <v>1.34</v>
      </c>
      <c r="L15" s="2">
        <v>1.47</v>
      </c>
      <c r="M15" s="2"/>
      <c r="N15" s="2">
        <f t="shared" si="0"/>
        <v>1.457272727272727</v>
      </c>
      <c r="O15" s="2">
        <f t="shared" si="1"/>
        <v>0.11714016468239724</v>
      </c>
      <c r="P15" s="2"/>
      <c r="Q15" s="2"/>
      <c r="R15" s="2"/>
    </row>
    <row r="16" spans="1:18" ht="12.75">
      <c r="A16" s="1" t="s">
        <v>22</v>
      </c>
      <c r="B16" s="2">
        <v>3.16</v>
      </c>
      <c r="C16" s="2">
        <v>4.45</v>
      </c>
      <c r="D16" s="2">
        <v>3.15</v>
      </c>
      <c r="E16" s="2">
        <v>5.87</v>
      </c>
      <c r="F16" s="2">
        <v>3.44</v>
      </c>
      <c r="G16" s="2">
        <v>3</v>
      </c>
      <c r="H16" s="2">
        <v>3.99</v>
      </c>
      <c r="I16" s="2">
        <v>2.91</v>
      </c>
      <c r="J16" s="2">
        <v>1.75</v>
      </c>
      <c r="K16" s="2">
        <v>3.51</v>
      </c>
      <c r="L16" s="2">
        <v>2.48</v>
      </c>
      <c r="M16" s="2"/>
      <c r="N16" s="2">
        <f t="shared" si="0"/>
        <v>3.428181818181818</v>
      </c>
      <c r="O16" s="2">
        <f t="shared" si="1"/>
        <v>1.079146127100665</v>
      </c>
      <c r="P16" s="2"/>
      <c r="Q16" s="2"/>
      <c r="R16" s="2"/>
    </row>
    <row r="17" spans="1:18" ht="12.75">
      <c r="A17" s="1" t="s">
        <v>23</v>
      </c>
      <c r="B17" s="2">
        <v>9.56</v>
      </c>
      <c r="C17" s="2">
        <v>10.3</v>
      </c>
      <c r="D17" s="2">
        <v>10.97</v>
      </c>
      <c r="E17" s="2">
        <v>9.31</v>
      </c>
      <c r="F17" s="2">
        <v>9.48</v>
      </c>
      <c r="G17" s="2">
        <v>9.4</v>
      </c>
      <c r="H17" s="2">
        <v>8.54</v>
      </c>
      <c r="I17" s="2">
        <v>8</v>
      </c>
      <c r="J17" s="2">
        <v>8.11</v>
      </c>
      <c r="K17" s="2">
        <v>8.57</v>
      </c>
      <c r="L17" s="2">
        <v>9.51</v>
      </c>
      <c r="M17" s="2"/>
      <c r="N17" s="2">
        <f t="shared" si="0"/>
        <v>9.250000000000002</v>
      </c>
      <c r="O17" s="2">
        <f t="shared" si="1"/>
        <v>0.9017871145675006</v>
      </c>
      <c r="P17" s="2"/>
      <c r="Q17" s="2"/>
      <c r="R17" s="2"/>
    </row>
    <row r="18" spans="1:18" ht="12.75">
      <c r="A18" s="1" t="s">
        <v>24</v>
      </c>
      <c r="B18" s="2">
        <v>47.31</v>
      </c>
      <c r="C18" s="2">
        <v>46.18</v>
      </c>
      <c r="D18" s="2">
        <v>46.71</v>
      </c>
      <c r="E18" s="2">
        <v>46.82</v>
      </c>
      <c r="F18" s="2">
        <v>47.47</v>
      </c>
      <c r="G18" s="2">
        <v>48.14</v>
      </c>
      <c r="H18" s="2">
        <v>47.45</v>
      </c>
      <c r="I18" s="2">
        <v>48.04</v>
      </c>
      <c r="J18" s="2">
        <v>48.86</v>
      </c>
      <c r="K18" s="2">
        <v>49.9</v>
      </c>
      <c r="L18" s="2">
        <v>47.6</v>
      </c>
      <c r="M18" s="2"/>
      <c r="N18" s="2">
        <f t="shared" si="0"/>
        <v>47.68</v>
      </c>
      <c r="O18" s="2">
        <f t="shared" si="1"/>
        <v>1.0408073789129522</v>
      </c>
      <c r="P18" s="2"/>
      <c r="Q18" s="2"/>
      <c r="R18" s="2"/>
    </row>
    <row r="19" spans="1:18" ht="12.75">
      <c r="A19" s="1" t="s">
        <v>25</v>
      </c>
      <c r="B19" s="2">
        <v>98.87</v>
      </c>
      <c r="C19" s="2">
        <v>100.17</v>
      </c>
      <c r="D19" s="2">
        <v>99.56</v>
      </c>
      <c r="E19" s="2">
        <v>102.49</v>
      </c>
      <c r="F19" s="2">
        <v>98.76</v>
      </c>
      <c r="G19" s="2">
        <v>99.98</v>
      </c>
      <c r="H19" s="2">
        <v>98.32</v>
      </c>
      <c r="I19" s="2">
        <v>98.04</v>
      </c>
      <c r="J19" s="2">
        <v>98.19</v>
      </c>
      <c r="K19" s="2">
        <v>99.12</v>
      </c>
      <c r="L19" s="2">
        <v>98.16</v>
      </c>
      <c r="M19" s="2"/>
      <c r="N19" s="2">
        <f t="shared" si="0"/>
        <v>99.24181818181819</v>
      </c>
      <c r="O19" s="2">
        <f t="shared" si="1"/>
        <v>1.3043911850495629</v>
      </c>
      <c r="P19" s="2"/>
      <c r="Q19" s="2"/>
      <c r="R19" s="2"/>
    </row>
    <row r="20" spans="2:18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1" t="s">
        <v>26</v>
      </c>
      <c r="B21" s="2" t="s">
        <v>27</v>
      </c>
      <c r="C21" s="2" t="s">
        <v>28</v>
      </c>
      <c r="D21" s="2">
        <v>6</v>
      </c>
      <c r="E21" s="2" t="s">
        <v>29</v>
      </c>
      <c r="F21" s="2" t="s">
        <v>30</v>
      </c>
      <c r="G21" s="2" t="s">
        <v>26</v>
      </c>
      <c r="H21" s="2" t="s">
        <v>15</v>
      </c>
      <c r="I21" s="2" t="s">
        <v>16</v>
      </c>
      <c r="J21" s="2" t="s">
        <v>31</v>
      </c>
      <c r="K21" s="2"/>
      <c r="L21" s="2"/>
      <c r="M21" s="2"/>
      <c r="N21" s="2" t="s">
        <v>68</v>
      </c>
      <c r="O21" s="2" t="s">
        <v>77</v>
      </c>
      <c r="P21" s="2" t="s">
        <v>69</v>
      </c>
      <c r="Q21" s="2"/>
      <c r="R21" s="2" t="s">
        <v>67</v>
      </c>
    </row>
    <row r="22" spans="1:18" ht="12.75">
      <c r="A22" s="1" t="s">
        <v>34</v>
      </c>
      <c r="B22" s="2">
        <v>1.6625291680697476</v>
      </c>
      <c r="C22" s="2">
        <v>1.65979616282965</v>
      </c>
      <c r="D22" s="2">
        <v>1.6450251483365</v>
      </c>
      <c r="E22" s="2">
        <v>1.669507518076414</v>
      </c>
      <c r="F22" s="2">
        <v>1.6494732208595764</v>
      </c>
      <c r="G22" s="2">
        <v>1.660451217257249</v>
      </c>
      <c r="H22" s="2">
        <v>1.6597445523936571</v>
      </c>
      <c r="I22" s="2">
        <v>1.6658727977812053</v>
      </c>
      <c r="J22" s="2">
        <v>1.6619682815900507</v>
      </c>
      <c r="K22" s="2">
        <v>1.6037324510417916</v>
      </c>
      <c r="L22" s="2">
        <v>1.6698632313276134</v>
      </c>
      <c r="M22" s="2"/>
      <c r="N22" s="2">
        <f aca="true" t="shared" si="2" ref="N22:N29">AVERAGE(B22:L22)</f>
        <v>1.6552694317784962</v>
      </c>
      <c r="O22" s="2">
        <f aca="true" t="shared" si="3" ref="O22:O29">STDEV(B22:L22)</f>
        <v>0.018675338026633875</v>
      </c>
      <c r="P22" s="4">
        <v>1.93</v>
      </c>
      <c r="Q22" s="11">
        <v>4</v>
      </c>
      <c r="R22" s="2">
        <v>7.72</v>
      </c>
    </row>
    <row r="23" spans="1:18" ht="12.75">
      <c r="A23" s="1" t="s">
        <v>66</v>
      </c>
      <c r="B23" s="2">
        <v>0.058880239437422516</v>
      </c>
      <c r="C23" s="2">
        <v>0.08560103334475434</v>
      </c>
      <c r="D23" s="2">
        <v>0.08656717448910031</v>
      </c>
      <c r="E23" s="2">
        <v>0.0933713386889802</v>
      </c>
      <c r="F23" s="2">
        <v>0.07765992659388639</v>
      </c>
      <c r="G23" s="2">
        <v>0.09241317274612214</v>
      </c>
      <c r="H23" s="2">
        <v>0.07054591403241328</v>
      </c>
      <c r="I23" s="2">
        <v>0.0859911342864912</v>
      </c>
      <c r="J23" s="2">
        <v>0.0758313617193037</v>
      </c>
      <c r="K23" s="2">
        <v>0.0550935965520548</v>
      </c>
      <c r="L23" s="2">
        <v>0.027447565064557592</v>
      </c>
      <c r="M23" s="2"/>
      <c r="N23" s="2">
        <f t="shared" si="2"/>
        <v>0.0735820415413715</v>
      </c>
      <c r="O23" s="2">
        <f t="shared" si="3"/>
        <v>0.019825603066427114</v>
      </c>
      <c r="P23" s="4">
        <v>0.07</v>
      </c>
      <c r="Q23" s="11">
        <v>3</v>
      </c>
      <c r="R23" s="2">
        <v>0.21</v>
      </c>
    </row>
    <row r="24" spans="1:18" ht="12.75">
      <c r="A24" s="10" t="s">
        <v>64</v>
      </c>
      <c r="B24" s="2">
        <v>0.36620296873698327</v>
      </c>
      <c r="C24" s="2">
        <v>0.3564441246572307</v>
      </c>
      <c r="D24" s="2">
        <v>0.36228185301466515</v>
      </c>
      <c r="E24" s="2">
        <v>0.3534100288477414</v>
      </c>
      <c r="F24" s="2">
        <v>0.3704002701016036</v>
      </c>
      <c r="G24" s="2">
        <v>0.3681070780968477</v>
      </c>
      <c r="H24" s="2">
        <v>0.3707553986205138</v>
      </c>
      <c r="I24" s="2">
        <v>0.3724905000096746</v>
      </c>
      <c r="J24" s="2">
        <v>0.37494765356480875</v>
      </c>
      <c r="K24" s="2">
        <v>0.39061561318557875</v>
      </c>
      <c r="L24" s="2">
        <v>0.36755631992128884</v>
      </c>
      <c r="M24" s="2"/>
      <c r="N24" s="2">
        <f t="shared" si="2"/>
        <v>0.3684738007960851</v>
      </c>
      <c r="O24" s="2">
        <f t="shared" si="3"/>
        <v>0.0098657232696474</v>
      </c>
      <c r="P24" s="4">
        <v>0.42</v>
      </c>
      <c r="Q24" s="11">
        <v>4</v>
      </c>
      <c r="R24" s="2">
        <v>1.68</v>
      </c>
    </row>
    <row r="25" spans="1:18" ht="12.75">
      <c r="A25" s="10" t="s">
        <v>65</v>
      </c>
      <c r="B25" s="2">
        <v>0.28773090400762974</v>
      </c>
      <c r="C25" s="2">
        <v>0.2800632408021098</v>
      </c>
      <c r="D25" s="2">
        <v>0.28465002736866546</v>
      </c>
      <c r="E25" s="2">
        <v>0.27767930838036825</v>
      </c>
      <c r="F25" s="2">
        <v>0.29102878365125995</v>
      </c>
      <c r="G25" s="2">
        <v>0.2892269899332374</v>
      </c>
      <c r="H25" s="2">
        <v>0.29130781320183224</v>
      </c>
      <c r="I25" s="2">
        <v>0.2926711071504586</v>
      </c>
      <c r="J25" s="2">
        <v>0.2946017278009212</v>
      </c>
      <c r="K25" s="2">
        <v>0.3069122675029547</v>
      </c>
      <c r="L25" s="2">
        <v>0.28879425136672693</v>
      </c>
      <c r="M25" s="2"/>
      <c r="N25" s="2">
        <f t="shared" si="2"/>
        <v>0.289515129196924</v>
      </c>
      <c r="O25" s="2">
        <f t="shared" si="3"/>
        <v>0.007751639711864265</v>
      </c>
      <c r="P25" s="4">
        <v>0.23</v>
      </c>
      <c r="Q25" s="11">
        <v>6</v>
      </c>
      <c r="R25" s="2">
        <v>1.38</v>
      </c>
    </row>
    <row r="26" spans="1:18" ht="12.75">
      <c r="A26" s="1" t="s">
        <v>38</v>
      </c>
      <c r="B26" s="2">
        <v>0.1431475992184685</v>
      </c>
      <c r="C26" s="2">
        <v>0.15379138936989625</v>
      </c>
      <c r="D26" s="2">
        <v>0.16458892340256412</v>
      </c>
      <c r="E26" s="2">
        <v>0.13594223470613245</v>
      </c>
      <c r="F26" s="2">
        <v>0.14309276117502567</v>
      </c>
      <c r="G26" s="2">
        <v>0.13904430309738058</v>
      </c>
      <c r="H26" s="2">
        <v>0.12908221266124376</v>
      </c>
      <c r="I26" s="2">
        <v>0.11999397851065635</v>
      </c>
      <c r="J26" s="2">
        <v>0.12039135305831103</v>
      </c>
      <c r="K26" s="2">
        <v>0.12977383487339167</v>
      </c>
      <c r="L26" s="2">
        <v>0.1420544106115602</v>
      </c>
      <c r="M26" s="2"/>
      <c r="N26" s="2">
        <f t="shared" si="2"/>
        <v>0.13826390915314823</v>
      </c>
      <c r="O26" s="2">
        <f t="shared" si="3"/>
        <v>0.013458260974802596</v>
      </c>
      <c r="P26" s="4">
        <v>0.13</v>
      </c>
      <c r="Q26" s="11">
        <v>4</v>
      </c>
      <c r="R26" s="2">
        <v>0.52</v>
      </c>
    </row>
    <row r="27" spans="1:18" ht="12.75">
      <c r="A27" s="1" t="s">
        <v>33</v>
      </c>
      <c r="B27" s="2">
        <v>0.13818439560696952</v>
      </c>
      <c r="C27" s="2">
        <v>0.13287196431674214</v>
      </c>
      <c r="D27" s="2">
        <v>0.13704792436353233</v>
      </c>
      <c r="E27" s="2">
        <v>0.13337769549026077</v>
      </c>
      <c r="F27" s="2">
        <v>0.13432222789478912</v>
      </c>
      <c r="G27" s="2">
        <v>0.1274539182831984</v>
      </c>
      <c r="H27" s="2">
        <v>0.11244557590442049</v>
      </c>
      <c r="I27" s="2">
        <v>0.10946566500533525</v>
      </c>
      <c r="J27" s="2">
        <v>0.11672601738906623</v>
      </c>
      <c r="K27" s="2">
        <v>0.13546798562836554</v>
      </c>
      <c r="L27" s="2">
        <v>0.12097048117370907</v>
      </c>
      <c r="M27" s="2"/>
      <c r="N27" s="2">
        <f t="shared" si="2"/>
        <v>0.12712125918694445</v>
      </c>
      <c r="O27" s="2">
        <f t="shared" si="3"/>
        <v>0.010429604672738867</v>
      </c>
      <c r="P27" s="4">
        <v>0.12</v>
      </c>
      <c r="Q27" s="11">
        <v>2</v>
      </c>
      <c r="R27" s="2">
        <v>0.24</v>
      </c>
    </row>
    <row r="28" spans="1:18" ht="12.75">
      <c r="A28" s="1" t="s">
        <v>37</v>
      </c>
      <c r="B28" s="2">
        <v>0.055973808984400894</v>
      </c>
      <c r="C28" s="2">
        <v>0.07860069914185819</v>
      </c>
      <c r="D28" s="2">
        <v>0.055908280192061864</v>
      </c>
      <c r="E28" s="2">
        <v>0.10139450689173919</v>
      </c>
      <c r="F28" s="2">
        <v>0.06142418059534081</v>
      </c>
      <c r="G28" s="2">
        <v>0.0524950318050111</v>
      </c>
      <c r="H28" s="2">
        <v>0.07134327285210129</v>
      </c>
      <c r="I28" s="2">
        <v>0.05163379632989892</v>
      </c>
      <c r="J28" s="2">
        <v>0.030731523609153998</v>
      </c>
      <c r="K28" s="2">
        <v>0.06287601882498725</v>
      </c>
      <c r="L28" s="2">
        <v>0.0438225342170498</v>
      </c>
      <c r="M28" s="2"/>
      <c r="N28" s="2">
        <f t="shared" si="2"/>
        <v>0.06056396849487304</v>
      </c>
      <c r="O28" s="2">
        <f t="shared" si="3"/>
        <v>0.018634877418073095</v>
      </c>
      <c r="P28" s="4">
        <v>0.05</v>
      </c>
      <c r="Q28" s="11">
        <v>2</v>
      </c>
      <c r="R28" s="2">
        <v>0.1</v>
      </c>
    </row>
    <row r="29" spans="1:18" ht="12.75">
      <c r="A29" s="1" t="s">
        <v>36</v>
      </c>
      <c r="B29" s="2">
        <v>0.051825026664297946</v>
      </c>
      <c r="C29" s="2">
        <v>0.05132911458554763</v>
      </c>
      <c r="D29" s="2">
        <v>0.048069121643999874</v>
      </c>
      <c r="E29" s="2">
        <v>0.05190389554729163</v>
      </c>
      <c r="F29" s="2">
        <v>0.04906544808929134</v>
      </c>
      <c r="G29" s="2">
        <v>0.042894210000847754</v>
      </c>
      <c r="H29" s="2">
        <v>0.05302142944206342</v>
      </c>
      <c r="I29" s="2">
        <v>0.056123027563663636</v>
      </c>
      <c r="J29" s="2">
        <v>0.05728092569683417</v>
      </c>
      <c r="K29" s="2">
        <v>0.04745289983976034</v>
      </c>
      <c r="L29" s="2">
        <v>0.05135032336176083</v>
      </c>
      <c r="M29" s="2"/>
      <c r="N29" s="2">
        <f t="shared" si="2"/>
        <v>0.05093776567594169</v>
      </c>
      <c r="O29" s="2">
        <f t="shared" si="3"/>
        <v>0.004025991069412632</v>
      </c>
      <c r="P29" s="4">
        <v>0.05</v>
      </c>
      <c r="Q29" s="11">
        <v>3</v>
      </c>
      <c r="R29" s="9">
        <v>0.15</v>
      </c>
    </row>
    <row r="30" spans="2:19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>
        <v>12</v>
      </c>
      <c r="S30" s="2"/>
    </row>
    <row r="31" spans="1:22" ht="20.25">
      <c r="A31" s="25" t="s">
        <v>96</v>
      </c>
      <c r="B31" s="25"/>
      <c r="C31" s="25"/>
      <c r="D31" s="2"/>
      <c r="E31" s="2"/>
      <c r="F31" s="2"/>
      <c r="G31" s="2"/>
      <c r="H31" s="2"/>
      <c r="I31" s="2"/>
      <c r="J31" s="3" t="s">
        <v>60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1" ht="23.25">
      <c r="A32" s="26" t="s">
        <v>97</v>
      </c>
      <c r="B32" s="26"/>
      <c r="C32" s="26"/>
      <c r="J32" s="3" t="s">
        <v>70</v>
      </c>
      <c r="N32" s="2"/>
      <c r="O32" s="2"/>
      <c r="Q32" s="2"/>
      <c r="R32" s="2"/>
      <c r="U32" s="1" t="s">
        <v>71</v>
      </c>
    </row>
    <row r="33" spans="14:18" ht="12.75">
      <c r="N33" s="2"/>
      <c r="O33" s="2"/>
      <c r="Q33" s="2"/>
      <c r="R33" s="2"/>
    </row>
    <row r="34" spans="14:18" ht="12.75">
      <c r="N34" s="2"/>
      <c r="O34" s="2"/>
      <c r="Q34" s="2"/>
      <c r="R34" s="2"/>
    </row>
    <row r="35" spans="1:18" ht="12.75">
      <c r="A35" s="1" t="s">
        <v>40</v>
      </c>
      <c r="B35" s="1" t="s">
        <v>41</v>
      </c>
      <c r="C35" s="1" t="s">
        <v>42</v>
      </c>
      <c r="D35" s="1" t="s">
        <v>43</v>
      </c>
      <c r="E35" s="1" t="s">
        <v>44</v>
      </c>
      <c r="F35" s="1" t="s">
        <v>45</v>
      </c>
      <c r="G35" s="1" t="s">
        <v>46</v>
      </c>
      <c r="H35" s="1" t="s">
        <v>47</v>
      </c>
      <c r="N35" s="2"/>
      <c r="O35" s="2"/>
      <c r="Q35" s="2"/>
      <c r="R35" s="2"/>
    </row>
    <row r="36" spans="1:18" ht="12.75">
      <c r="A36" s="1" t="s">
        <v>48</v>
      </c>
      <c r="B36" s="1" t="s">
        <v>32</v>
      </c>
      <c r="C36" s="1" t="s">
        <v>49</v>
      </c>
      <c r="D36" s="1">
        <v>20</v>
      </c>
      <c r="E36" s="1">
        <v>10</v>
      </c>
      <c r="F36" s="1">
        <v>600</v>
      </c>
      <c r="G36" s="1">
        <v>-600</v>
      </c>
      <c r="H36" s="1" t="s">
        <v>50</v>
      </c>
      <c r="N36" s="2"/>
      <c r="O36" s="2"/>
      <c r="Q36" s="2"/>
      <c r="R36" s="2"/>
    </row>
    <row r="37" spans="1:18" ht="12.75">
      <c r="A37" s="1" t="s">
        <v>48</v>
      </c>
      <c r="B37" s="1" t="s">
        <v>36</v>
      </c>
      <c r="C37" s="1" t="s">
        <v>51</v>
      </c>
      <c r="D37" s="1">
        <v>20</v>
      </c>
      <c r="E37" s="1">
        <v>10</v>
      </c>
      <c r="F37" s="1">
        <v>150</v>
      </c>
      <c r="G37" s="1">
        <v>-200</v>
      </c>
      <c r="H37" s="1" t="s">
        <v>52</v>
      </c>
      <c r="N37" s="2"/>
      <c r="O37" s="2"/>
      <c r="Q37" s="2"/>
      <c r="R37" s="2"/>
    </row>
    <row r="38" spans="1:18" ht="12.75">
      <c r="A38" s="1" t="s">
        <v>53</v>
      </c>
      <c r="B38" s="1" t="s">
        <v>33</v>
      </c>
      <c r="C38" s="1" t="s">
        <v>49</v>
      </c>
      <c r="D38" s="1">
        <v>20</v>
      </c>
      <c r="E38" s="1">
        <v>10</v>
      </c>
      <c r="F38" s="1">
        <v>600</v>
      </c>
      <c r="G38" s="1">
        <v>-600</v>
      </c>
      <c r="H38" s="1" t="s">
        <v>54</v>
      </c>
      <c r="N38" s="2"/>
      <c r="O38" s="2"/>
      <c r="Q38" s="2"/>
      <c r="R38" s="2"/>
    </row>
    <row r="39" spans="1:18" ht="12.75">
      <c r="A39" s="1" t="s">
        <v>53</v>
      </c>
      <c r="B39" s="1" t="s">
        <v>38</v>
      </c>
      <c r="C39" s="1" t="s">
        <v>55</v>
      </c>
      <c r="D39" s="1">
        <v>20</v>
      </c>
      <c r="E39" s="1">
        <v>10</v>
      </c>
      <c r="F39" s="1">
        <v>300</v>
      </c>
      <c r="G39" s="1">
        <v>-400</v>
      </c>
      <c r="H39" s="1" t="s">
        <v>23</v>
      </c>
      <c r="N39" s="2"/>
      <c r="O39" s="2"/>
      <c r="Q39" s="2"/>
      <c r="R39" s="2"/>
    </row>
    <row r="40" spans="1:18" ht="12.75">
      <c r="A40" s="1" t="s">
        <v>53</v>
      </c>
      <c r="B40" s="1" t="s">
        <v>39</v>
      </c>
      <c r="C40" s="1" t="s">
        <v>55</v>
      </c>
      <c r="D40" s="1">
        <v>20</v>
      </c>
      <c r="E40" s="1">
        <v>10</v>
      </c>
      <c r="F40" s="1">
        <v>0</v>
      </c>
      <c r="G40" s="1">
        <v>-400</v>
      </c>
      <c r="H40" s="1" t="s">
        <v>39</v>
      </c>
      <c r="N40" s="2"/>
      <c r="O40" s="2"/>
      <c r="Q40" s="2"/>
      <c r="R40" s="2"/>
    </row>
    <row r="41" spans="1:18" ht="12.75">
      <c r="A41" s="1" t="s">
        <v>56</v>
      </c>
      <c r="B41" s="1" t="s">
        <v>34</v>
      </c>
      <c r="C41" s="1" t="s">
        <v>49</v>
      </c>
      <c r="D41" s="1">
        <v>20</v>
      </c>
      <c r="E41" s="1">
        <v>10</v>
      </c>
      <c r="F41" s="1">
        <v>500</v>
      </c>
      <c r="G41" s="1">
        <v>-500</v>
      </c>
      <c r="H41" s="1" t="s">
        <v>57</v>
      </c>
      <c r="N41" s="2"/>
      <c r="O41" s="2"/>
      <c r="Q41" s="2"/>
      <c r="R41" s="2"/>
    </row>
    <row r="42" spans="1:18" ht="12.75">
      <c r="A42" s="1" t="s">
        <v>56</v>
      </c>
      <c r="B42" s="1" t="s">
        <v>35</v>
      </c>
      <c r="C42" s="1" t="s">
        <v>49</v>
      </c>
      <c r="D42" s="1">
        <v>20</v>
      </c>
      <c r="E42" s="1">
        <v>10</v>
      </c>
      <c r="F42" s="1">
        <v>500</v>
      </c>
      <c r="G42" s="1">
        <v>-500</v>
      </c>
      <c r="H42" s="1" t="s">
        <v>58</v>
      </c>
      <c r="N42" s="2"/>
      <c r="O42" s="2"/>
      <c r="Q42" s="2"/>
      <c r="R42" s="2"/>
    </row>
    <row r="43" spans="1:18" ht="12.75">
      <c r="A43" s="1" t="s">
        <v>56</v>
      </c>
      <c r="B43" s="1" t="s">
        <v>37</v>
      </c>
      <c r="C43" s="1" t="s">
        <v>51</v>
      </c>
      <c r="D43" s="1">
        <v>20</v>
      </c>
      <c r="E43" s="1">
        <v>10</v>
      </c>
      <c r="F43" s="1">
        <v>500</v>
      </c>
      <c r="G43" s="1">
        <v>-500</v>
      </c>
      <c r="H43" s="1" t="s">
        <v>59</v>
      </c>
      <c r="N43" s="2"/>
      <c r="O43" s="2"/>
      <c r="Q43" s="2"/>
      <c r="R43" s="2"/>
    </row>
    <row r="44" spans="14:15" ht="12.75">
      <c r="N44" s="2"/>
      <c r="O44" s="2"/>
    </row>
    <row r="45" spans="1:15" ht="12.75">
      <c r="A45" s="7" t="s">
        <v>76</v>
      </c>
      <c r="B45" s="7"/>
      <c r="N45" s="2"/>
      <c r="O45" s="2"/>
    </row>
    <row r="46" ht="12.75">
      <c r="B46" s="1" t="s">
        <v>78</v>
      </c>
    </row>
    <row r="47" spans="2:20" ht="12.75">
      <c r="B47" s="1" t="s">
        <v>72</v>
      </c>
      <c r="C47" s="1" t="s">
        <v>73</v>
      </c>
      <c r="D47" s="1" t="s">
        <v>74</v>
      </c>
      <c r="E47" s="1" t="s">
        <v>75</v>
      </c>
      <c r="L47" s="15"/>
      <c r="M47" s="15"/>
      <c r="N47" s="8"/>
      <c r="O47" s="8"/>
      <c r="P47" s="8"/>
      <c r="Q47" s="8"/>
      <c r="R47" s="8"/>
      <c r="S47" s="8"/>
      <c r="T47" s="8"/>
    </row>
    <row r="48" spans="1:23" ht="12.75">
      <c r="A48" s="1" t="s">
        <v>12</v>
      </c>
      <c r="B48" s="1" t="s">
        <v>15</v>
      </c>
      <c r="C48" s="1" t="s">
        <v>16</v>
      </c>
      <c r="L48" s="15"/>
      <c r="M48" s="15"/>
      <c r="N48" s="8"/>
      <c r="O48" s="8"/>
      <c r="P48" s="8"/>
      <c r="Q48" s="9"/>
      <c r="R48" s="9"/>
      <c r="S48" s="9"/>
      <c r="T48" s="9"/>
      <c r="U48" s="2"/>
      <c r="V48" s="2"/>
      <c r="W48" s="2"/>
    </row>
    <row r="49" spans="1:23" ht="12.75">
      <c r="A49" s="1" t="s">
        <v>18</v>
      </c>
      <c r="B49" s="2">
        <v>0.32</v>
      </c>
      <c r="C49" s="2">
        <v>0.31</v>
      </c>
      <c r="D49" s="2">
        <v>0.44</v>
      </c>
      <c r="E49" s="2">
        <v>0.23</v>
      </c>
      <c r="F49" s="2"/>
      <c r="G49" s="2">
        <f>AVERAGE(B49:E49)</f>
        <v>0.325</v>
      </c>
      <c r="H49" s="2">
        <f>STDEV(B49:E49)</f>
        <v>0.0866025403784438</v>
      </c>
      <c r="I49" s="2"/>
      <c r="J49" s="2"/>
      <c r="K49" s="2"/>
      <c r="L49" s="16"/>
      <c r="M49" s="16"/>
      <c r="N49" s="9"/>
      <c r="O49" s="9"/>
      <c r="P49" s="9"/>
      <c r="Q49" s="9"/>
      <c r="R49" s="9"/>
      <c r="S49" s="9"/>
      <c r="T49" s="9"/>
      <c r="U49" s="2"/>
      <c r="V49" s="2"/>
      <c r="W49" s="2"/>
    </row>
    <row r="50" spans="1:23" ht="12.75">
      <c r="A50" s="1" t="s">
        <v>19</v>
      </c>
      <c r="B50" s="12">
        <v>32.32</v>
      </c>
      <c r="C50" s="12">
        <v>34.87</v>
      </c>
      <c r="D50" s="14">
        <v>32.54</v>
      </c>
      <c r="E50" s="14">
        <v>35.06</v>
      </c>
      <c r="F50" s="2"/>
      <c r="G50" s="2">
        <f aca="true" t="shared" si="4" ref="G50:G56">AVERAGE(B50:E50)</f>
        <v>33.6975</v>
      </c>
      <c r="H50" s="2">
        <f aca="true" t="shared" si="5" ref="H50:H56">STDEV(B50:E50)</f>
        <v>1.4683863024876063</v>
      </c>
      <c r="I50" s="2"/>
      <c r="J50" s="2"/>
      <c r="K50" s="2"/>
      <c r="L50" s="16"/>
      <c r="M50" s="16"/>
      <c r="N50" s="9"/>
      <c r="O50" s="9"/>
      <c r="P50" s="9"/>
      <c r="Q50" s="9"/>
      <c r="R50" s="9"/>
      <c r="S50" s="9"/>
      <c r="T50" s="9"/>
      <c r="U50" s="2"/>
      <c r="V50" s="2"/>
      <c r="W50" s="2"/>
    </row>
    <row r="51" spans="1:23" ht="12.75">
      <c r="A51" s="1" t="s">
        <v>20</v>
      </c>
      <c r="B51" s="2">
        <v>0.37</v>
      </c>
      <c r="C51" s="2">
        <v>0.34</v>
      </c>
      <c r="D51" s="2">
        <v>0.33</v>
      </c>
      <c r="E51" s="2">
        <v>0.27</v>
      </c>
      <c r="F51" s="2"/>
      <c r="G51" s="2">
        <f t="shared" si="4"/>
        <v>0.3275</v>
      </c>
      <c r="H51" s="2">
        <f t="shared" si="5"/>
        <v>0.04193248541803031</v>
      </c>
      <c r="I51" s="2"/>
      <c r="J51" s="2"/>
      <c r="K51" s="2"/>
      <c r="L51" s="16"/>
      <c r="M51" s="16"/>
      <c r="N51" s="9"/>
      <c r="O51" s="9"/>
      <c r="P51" s="9"/>
      <c r="Q51" s="9"/>
      <c r="R51" s="9"/>
      <c r="S51" s="9"/>
      <c r="T51" s="9"/>
      <c r="U51" s="2"/>
      <c r="V51" s="2"/>
      <c r="W51" s="2"/>
    </row>
    <row r="52" spans="1:23" ht="12.75">
      <c r="A52" s="1" t="s">
        <v>21</v>
      </c>
      <c r="B52" s="2">
        <v>0.55</v>
      </c>
      <c r="C52" s="2">
        <v>0.64</v>
      </c>
      <c r="D52" s="2">
        <v>0.63</v>
      </c>
      <c r="E52" s="2">
        <v>0.54</v>
      </c>
      <c r="F52" s="2"/>
      <c r="G52" s="2">
        <f t="shared" si="4"/>
        <v>0.59</v>
      </c>
      <c r="H52" s="2">
        <f t="shared" si="5"/>
        <v>0.0522812904711944</v>
      </c>
      <c r="I52" s="2"/>
      <c r="J52" s="2"/>
      <c r="K52" s="2"/>
      <c r="L52" s="16"/>
      <c r="M52" s="16"/>
      <c r="N52" s="9"/>
      <c r="O52" s="9"/>
      <c r="P52" s="9"/>
      <c r="Q52" s="9"/>
      <c r="R52" s="9"/>
      <c r="S52" s="9"/>
      <c r="T52" s="9"/>
      <c r="U52" s="2"/>
      <c r="V52" s="2"/>
      <c r="W52" s="2"/>
    </row>
    <row r="53" spans="1:23" ht="12.75">
      <c r="A53" s="1" t="s">
        <v>22</v>
      </c>
      <c r="B53" s="2">
        <v>0</v>
      </c>
      <c r="C53" s="2">
        <v>0.32</v>
      </c>
      <c r="D53" s="2">
        <v>2.43</v>
      </c>
      <c r="E53" s="2">
        <v>1.78</v>
      </c>
      <c r="F53" s="2"/>
      <c r="G53" s="2">
        <f t="shared" si="4"/>
        <v>1.1325</v>
      </c>
      <c r="H53" s="2">
        <f t="shared" si="5"/>
        <v>1.1612457391382183</v>
      </c>
      <c r="I53" s="2"/>
      <c r="J53" s="2"/>
      <c r="K53" s="2"/>
      <c r="L53" s="16"/>
      <c r="M53" s="16"/>
      <c r="N53" s="9"/>
      <c r="O53" s="9"/>
      <c r="P53" s="9"/>
      <c r="Q53" s="9"/>
      <c r="R53" s="9"/>
      <c r="S53" s="9"/>
      <c r="T53" s="9"/>
      <c r="U53" s="2"/>
      <c r="V53" s="2"/>
      <c r="W53" s="2"/>
    </row>
    <row r="54" spans="1:23" ht="12.75">
      <c r="A54" s="1" t="s">
        <v>23</v>
      </c>
      <c r="B54" s="2">
        <v>53.68</v>
      </c>
      <c r="C54" s="2">
        <v>52.39</v>
      </c>
      <c r="D54" s="2">
        <v>54.8</v>
      </c>
      <c r="E54" s="2">
        <v>53.78</v>
      </c>
      <c r="F54" s="2"/>
      <c r="G54" s="2">
        <f t="shared" si="4"/>
        <v>53.6625</v>
      </c>
      <c r="H54" s="2">
        <f t="shared" si="5"/>
        <v>0.9878048052792261</v>
      </c>
      <c r="I54" s="2"/>
      <c r="J54" s="2"/>
      <c r="K54" s="2"/>
      <c r="L54" s="16"/>
      <c r="M54" s="16"/>
      <c r="N54" s="9"/>
      <c r="O54" s="9"/>
      <c r="P54" s="9"/>
      <c r="Q54" s="9"/>
      <c r="R54" s="9"/>
      <c r="S54" s="9"/>
      <c r="T54" s="9"/>
      <c r="U54" s="2"/>
      <c r="V54" s="2"/>
      <c r="W54" s="2"/>
    </row>
    <row r="55" spans="1:23" ht="12.75">
      <c r="A55" s="1" t="s">
        <v>24</v>
      </c>
      <c r="B55" s="2">
        <v>10.7</v>
      </c>
      <c r="C55" s="2">
        <v>7.16</v>
      </c>
      <c r="D55" s="2">
        <v>9.42</v>
      </c>
      <c r="E55" s="2">
        <v>8.59</v>
      </c>
      <c r="F55" s="2"/>
      <c r="G55" s="2">
        <f t="shared" si="4"/>
        <v>8.967500000000001</v>
      </c>
      <c r="H55" s="2">
        <f t="shared" si="5"/>
        <v>1.4850224465194573</v>
      </c>
      <c r="I55" s="2"/>
      <c r="J55" s="2"/>
      <c r="K55" s="2"/>
      <c r="L55" s="16"/>
      <c r="M55" s="16"/>
      <c r="N55" s="9"/>
      <c r="O55" s="9"/>
      <c r="P55" s="9"/>
      <c r="Q55" s="9"/>
      <c r="R55" s="9"/>
      <c r="S55" s="9"/>
      <c r="T55" s="9"/>
      <c r="U55" s="2"/>
      <c r="V55" s="2"/>
      <c r="W55" s="2"/>
    </row>
    <row r="56" spans="1:23" ht="12.75">
      <c r="A56" s="1" t="s">
        <v>25</v>
      </c>
      <c r="B56" s="2">
        <f>SUM(B49:B55)</f>
        <v>97.94</v>
      </c>
      <c r="C56" s="2">
        <f>SUM(C49:C55)</f>
        <v>96.03</v>
      </c>
      <c r="D56" s="2">
        <f>SUM(D49:D55)</f>
        <v>100.58999999999999</v>
      </c>
      <c r="E56" s="2">
        <f>SUM(E49:E55)</f>
        <v>100.25</v>
      </c>
      <c r="F56" s="2"/>
      <c r="G56" s="2">
        <f t="shared" si="4"/>
        <v>98.7025</v>
      </c>
      <c r="H56" s="2">
        <f t="shared" si="5"/>
        <v>2.1354995512370105</v>
      </c>
      <c r="I56" s="2"/>
      <c r="J56" s="2"/>
      <c r="K56" s="2"/>
      <c r="L56" s="16"/>
      <c r="M56" s="16"/>
      <c r="N56" s="9"/>
      <c r="O56" s="9"/>
      <c r="P56" s="9"/>
      <c r="Q56" s="9"/>
      <c r="R56" s="9"/>
      <c r="S56" s="9"/>
      <c r="T56" s="9"/>
      <c r="U56" s="2"/>
      <c r="V56" s="2"/>
      <c r="W56" s="2"/>
    </row>
    <row r="57" spans="2:2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16"/>
      <c r="M57" s="16"/>
      <c r="N57" s="9"/>
      <c r="O57" s="9"/>
      <c r="P57" s="9"/>
      <c r="Q57" s="9"/>
      <c r="R57" s="9"/>
      <c r="S57" s="9"/>
      <c r="T57" s="9"/>
      <c r="U57" s="2"/>
      <c r="V57" s="2"/>
      <c r="W57" s="2"/>
    </row>
    <row r="58" spans="1:23" ht="12.75">
      <c r="A58" s="1" t="s">
        <v>26</v>
      </c>
      <c r="B58" s="2">
        <v>6</v>
      </c>
      <c r="C58" s="2" t="s">
        <v>29</v>
      </c>
      <c r="D58" s="2" t="s">
        <v>30</v>
      </c>
      <c r="E58" s="2" t="s">
        <v>26</v>
      </c>
      <c r="F58" s="2"/>
      <c r="G58" s="2" t="s">
        <v>68</v>
      </c>
      <c r="H58" s="2" t="s">
        <v>77</v>
      </c>
      <c r="I58" s="2" t="s">
        <v>69</v>
      </c>
      <c r="J58" s="2"/>
      <c r="K58" s="2" t="s">
        <v>67</v>
      </c>
      <c r="L58" s="16"/>
      <c r="M58" s="16"/>
      <c r="Q58" s="1" t="s">
        <v>98</v>
      </c>
      <c r="R58" s="9"/>
      <c r="S58" s="9"/>
      <c r="T58" s="9"/>
      <c r="U58" s="2"/>
      <c r="V58" s="2"/>
      <c r="W58" s="2"/>
    </row>
    <row r="59" spans="1:23" ht="12.75">
      <c r="A59" s="1" t="s">
        <v>34</v>
      </c>
      <c r="B59" s="2">
        <v>1.8033218530451645</v>
      </c>
      <c r="C59" s="2">
        <v>1.9185525565612709</v>
      </c>
      <c r="D59" s="2">
        <v>1.7967780896031034</v>
      </c>
      <c r="E59" s="2">
        <v>1.8833488609072617</v>
      </c>
      <c r="F59" s="9"/>
      <c r="G59" s="2">
        <f aca="true" t="shared" si="6" ref="G59:G68">AVERAGE(B59:E59)</f>
        <v>1.8505003400292002</v>
      </c>
      <c r="H59" s="2">
        <f aca="true" t="shared" si="7" ref="H59:H68">STDEV(B59:E59)</f>
        <v>0.060061133643843</v>
      </c>
      <c r="I59" s="13">
        <v>1.98</v>
      </c>
      <c r="J59" s="9">
        <v>4</v>
      </c>
      <c r="K59" s="9">
        <f>I59*J59</f>
        <v>7.92</v>
      </c>
      <c r="L59" s="16"/>
      <c r="M59" s="16"/>
      <c r="N59" s="1" t="s">
        <v>29</v>
      </c>
      <c r="O59" s="18">
        <f>6-O60</f>
        <v>5.88</v>
      </c>
      <c r="P59" s="1">
        <v>2</v>
      </c>
      <c r="Q59" s="1">
        <f>O59*P59</f>
        <v>11.76</v>
      </c>
      <c r="R59" s="9"/>
      <c r="S59" s="9"/>
      <c r="T59" s="9"/>
      <c r="U59" s="9"/>
      <c r="V59" s="2"/>
      <c r="W59" s="2"/>
    </row>
    <row r="60" spans="1:23" ht="12.75">
      <c r="A60" s="1" t="s">
        <v>35</v>
      </c>
      <c r="B60" s="2">
        <v>0.02295250748220194</v>
      </c>
      <c r="C60" s="2">
        <v>0.020798268974799028</v>
      </c>
      <c r="D60" s="2">
        <v>0.020258969676973344</v>
      </c>
      <c r="E60" s="2">
        <v>0.016125349868316607</v>
      </c>
      <c r="F60" s="9"/>
      <c r="G60" s="2">
        <f t="shared" si="6"/>
        <v>0.02003377400057273</v>
      </c>
      <c r="H60" s="2">
        <f t="shared" si="7"/>
        <v>0.0028536497094464996</v>
      </c>
      <c r="I60" s="13">
        <v>0.02</v>
      </c>
      <c r="J60" s="9">
        <v>3</v>
      </c>
      <c r="K60" s="9">
        <f aca="true" t="shared" si="8" ref="K60:K66">I60*J60</f>
        <v>0.06</v>
      </c>
      <c r="L60" s="16"/>
      <c r="M60" s="16"/>
      <c r="N60" s="1" t="s">
        <v>79</v>
      </c>
      <c r="O60" s="18">
        <v>0.12</v>
      </c>
      <c r="P60" s="1">
        <v>1</v>
      </c>
      <c r="Q60" s="1">
        <f>O60*P60</f>
        <v>0.12</v>
      </c>
      <c r="R60" s="9"/>
      <c r="S60" s="9"/>
      <c r="T60" s="9"/>
      <c r="U60" s="9"/>
      <c r="V60" s="2"/>
      <c r="W60" s="2"/>
    </row>
    <row r="61" spans="1:23" ht="12.75">
      <c r="A61" s="1" t="s">
        <v>38</v>
      </c>
      <c r="B61" s="2">
        <v>0.9061108013025021</v>
      </c>
      <c r="C61" s="2">
        <v>0.8720413098342975</v>
      </c>
      <c r="D61" s="2">
        <v>0.9154283536056196</v>
      </c>
      <c r="E61" s="2">
        <v>0.8739902074570557</v>
      </c>
      <c r="F61" s="2"/>
      <c r="G61" s="2">
        <f t="shared" si="6"/>
        <v>0.8918926680498688</v>
      </c>
      <c r="H61" s="2">
        <f t="shared" si="7"/>
        <v>0.022140899756247834</v>
      </c>
      <c r="I61" s="4">
        <v>0.81</v>
      </c>
      <c r="J61" s="2">
        <v>4</v>
      </c>
      <c r="K61" s="9">
        <f t="shared" si="8"/>
        <v>3.24</v>
      </c>
      <c r="L61" s="16"/>
      <c r="M61" s="16"/>
      <c r="Q61" s="5">
        <f>SUM(Q59:Q60)</f>
        <v>11.879999999999999</v>
      </c>
      <c r="R61" s="9"/>
      <c r="S61" s="9"/>
      <c r="T61" s="9"/>
      <c r="U61" s="9"/>
      <c r="V61" s="2"/>
      <c r="W61" s="2"/>
    </row>
    <row r="62" spans="1:23" ht="12.75">
      <c r="A62" s="1" t="s">
        <v>64</v>
      </c>
      <c r="B62" s="2">
        <v>0.16672751882283546</v>
      </c>
      <c r="C62" s="2">
        <v>0.11001613704510242</v>
      </c>
      <c r="D62" s="2">
        <v>0.14526112833223404</v>
      </c>
      <c r="E62" s="2">
        <v>0.12886460350208073</v>
      </c>
      <c r="F62" s="2"/>
      <c r="G62" s="2">
        <f t="shared" si="6"/>
        <v>0.13771734692556314</v>
      </c>
      <c r="H62" s="2">
        <f t="shared" si="7"/>
        <v>0.024112422845110917</v>
      </c>
      <c r="I62" s="4">
        <f>0.13-I63</f>
        <v>0.13</v>
      </c>
      <c r="J62" s="2">
        <v>4</v>
      </c>
      <c r="K62" s="9">
        <f t="shared" si="8"/>
        <v>0.52</v>
      </c>
      <c r="L62" s="16"/>
      <c r="M62" s="16"/>
      <c r="N62" s="9"/>
      <c r="O62" s="9"/>
      <c r="P62" s="9"/>
      <c r="Q62" s="13"/>
      <c r="R62" s="9"/>
      <c r="S62" s="9"/>
      <c r="T62" s="9"/>
      <c r="U62" s="9"/>
      <c r="V62" s="2"/>
      <c r="W62" s="2"/>
    </row>
    <row r="63" spans="1:23" ht="12.75">
      <c r="A63" s="1" t="s">
        <v>65</v>
      </c>
      <c r="B63" s="2"/>
      <c r="C63" s="2"/>
      <c r="D63" s="2"/>
      <c r="E63" s="2"/>
      <c r="F63" s="2"/>
      <c r="G63" s="2"/>
      <c r="H63" s="2"/>
      <c r="I63" s="4">
        <v>0</v>
      </c>
      <c r="J63" s="2">
        <v>6</v>
      </c>
      <c r="K63" s="9">
        <f t="shared" si="8"/>
        <v>0</v>
      </c>
      <c r="L63" s="16"/>
      <c r="M63" s="16"/>
      <c r="N63" s="9"/>
      <c r="O63" s="9"/>
      <c r="P63" s="9"/>
      <c r="Q63" s="13"/>
      <c r="R63" s="9"/>
      <c r="S63" s="9"/>
      <c r="T63" s="9"/>
      <c r="U63" s="9"/>
      <c r="V63" s="2"/>
      <c r="W63" s="2"/>
    </row>
    <row r="64" spans="1:23" ht="12.75">
      <c r="A64" s="1" t="s">
        <v>33</v>
      </c>
      <c r="B64" s="2">
        <v>0.025432879533691194</v>
      </c>
      <c r="C64" s="2">
        <v>0.024295570950466267</v>
      </c>
      <c r="D64" s="2">
        <v>0.03460773951716015</v>
      </c>
      <c r="E64" s="2">
        <v>0.01759909600204526</v>
      </c>
      <c r="F64" s="2"/>
      <c r="G64" s="2">
        <f t="shared" si="6"/>
        <v>0.02548382150084072</v>
      </c>
      <c r="H64" s="2">
        <f t="shared" si="7"/>
        <v>0.006995934786582745</v>
      </c>
      <c r="I64" s="4">
        <v>0.02</v>
      </c>
      <c r="J64" s="2">
        <v>2</v>
      </c>
      <c r="K64" s="9">
        <f t="shared" si="8"/>
        <v>0.04</v>
      </c>
      <c r="L64" s="16"/>
      <c r="M64" s="16"/>
      <c r="N64" s="9"/>
      <c r="O64" s="9"/>
      <c r="P64" s="9"/>
      <c r="Q64" s="13"/>
      <c r="R64" s="9"/>
      <c r="S64" s="9"/>
      <c r="T64" s="9"/>
      <c r="U64" s="9"/>
      <c r="V64" s="2"/>
      <c r="W64" s="2"/>
    </row>
    <row r="65" spans="1:23" ht="12.75">
      <c r="A65" s="1" t="s">
        <v>36</v>
      </c>
      <c r="B65" s="2">
        <v>0.0217111652135114</v>
      </c>
      <c r="C65" s="2">
        <v>0.024912670069861743</v>
      </c>
      <c r="D65" s="2">
        <v>0.024611381535766995</v>
      </c>
      <c r="E65" s="2">
        <v>0.02052254284296698</v>
      </c>
      <c r="F65" s="2"/>
      <c r="G65" s="2">
        <f>AVERAGE(B65:E65)</f>
        <v>0.02293943991552678</v>
      </c>
      <c r="H65" s="2">
        <f>STDEV(B65:E65)</f>
        <v>0.002163259595026873</v>
      </c>
      <c r="I65" s="4">
        <v>0.02</v>
      </c>
      <c r="J65" s="2">
        <v>3</v>
      </c>
      <c r="K65" s="9">
        <f t="shared" si="8"/>
        <v>0.06</v>
      </c>
      <c r="L65" s="16"/>
      <c r="M65" s="16"/>
      <c r="N65" s="9"/>
      <c r="O65" s="9"/>
      <c r="P65" s="9"/>
      <c r="Q65" s="13"/>
      <c r="R65" s="9"/>
      <c r="S65" s="9"/>
      <c r="T65" s="9"/>
      <c r="U65" s="9"/>
      <c r="V65" s="2"/>
      <c r="W65" s="2"/>
    </row>
    <row r="66" spans="1:23" ht="12.75">
      <c r="A66" s="1" t="s">
        <v>37</v>
      </c>
      <c r="B66" s="2">
        <v>0</v>
      </c>
      <c r="C66" s="2">
        <v>0.006301011043497959</v>
      </c>
      <c r="D66" s="2">
        <v>0.04801994708806871</v>
      </c>
      <c r="E66" s="2">
        <v>0.03421979263031106</v>
      </c>
      <c r="F66" s="2"/>
      <c r="G66" s="2">
        <f>AVERAGE(B66:E66)</f>
        <v>0.022135187690469432</v>
      </c>
      <c r="H66" s="2">
        <f>STDEV(B66:E66)</f>
        <v>0.02277971414660754</v>
      </c>
      <c r="I66" s="4">
        <v>0.02</v>
      </c>
      <c r="J66" s="2">
        <v>2</v>
      </c>
      <c r="K66" s="9">
        <f t="shared" si="8"/>
        <v>0.04</v>
      </c>
      <c r="L66" s="16"/>
      <c r="M66" s="16"/>
      <c r="N66" s="9"/>
      <c r="O66" s="9"/>
      <c r="P66" s="9"/>
      <c r="Q66" s="13"/>
      <c r="R66" s="9"/>
      <c r="S66" s="9"/>
      <c r="T66" s="9"/>
      <c r="U66" s="9"/>
      <c r="V66" s="2"/>
      <c r="W66" s="2"/>
    </row>
    <row r="67" spans="2:23" ht="12.75">
      <c r="B67" s="2"/>
      <c r="C67" s="2"/>
      <c r="D67" s="2"/>
      <c r="E67" s="2"/>
      <c r="F67" s="2"/>
      <c r="G67" s="2"/>
      <c r="H67" s="2"/>
      <c r="I67" s="2"/>
      <c r="J67" s="2"/>
      <c r="K67" s="5">
        <f>SUM(K59:K66)</f>
        <v>11.879999999999997</v>
      </c>
      <c r="L67" s="16"/>
      <c r="M67" s="16"/>
      <c r="N67" s="9"/>
      <c r="O67" s="9"/>
      <c r="P67" s="9"/>
      <c r="Q67" s="13"/>
      <c r="R67" s="9"/>
      <c r="S67" s="9"/>
      <c r="T67" s="9"/>
      <c r="U67" s="9"/>
      <c r="V67" s="2"/>
      <c r="W67" s="2"/>
    </row>
    <row r="68" spans="1:21" ht="12.75">
      <c r="A68" s="1" t="s">
        <v>25</v>
      </c>
      <c r="B68" s="2">
        <f>SUM(B59:B67)</f>
        <v>2.946256725399907</v>
      </c>
      <c r="C68" s="2">
        <f>SUM(C59:C67)</f>
        <v>2.976917524479296</v>
      </c>
      <c r="D68" s="2">
        <f>SUM(D59:D67)</f>
        <v>2.9849656093589263</v>
      </c>
      <c r="E68" s="2">
        <f>SUM(E59:E67)</f>
        <v>2.974670453210038</v>
      </c>
      <c r="F68" s="2"/>
      <c r="G68" s="2">
        <f t="shared" si="6"/>
        <v>2.970702578112042</v>
      </c>
      <c r="H68" s="2">
        <f t="shared" si="7"/>
        <v>0.016885924772907256</v>
      </c>
      <c r="I68" s="2"/>
      <c r="J68" s="2"/>
      <c r="K68" s="2"/>
      <c r="L68" s="16"/>
      <c r="M68" s="16"/>
      <c r="N68" s="9"/>
      <c r="O68" s="9"/>
      <c r="P68" s="9"/>
      <c r="Q68" s="8"/>
      <c r="R68" s="8"/>
      <c r="S68" s="9"/>
      <c r="T68" s="8"/>
      <c r="U68" s="9"/>
    </row>
    <row r="69" spans="2:21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16"/>
      <c r="M69" s="16"/>
      <c r="N69" s="9"/>
      <c r="O69" s="9"/>
      <c r="P69" s="9"/>
      <c r="Q69" s="8"/>
      <c r="R69" s="8"/>
      <c r="S69" s="9"/>
      <c r="T69" s="8"/>
      <c r="U69" s="9"/>
    </row>
    <row r="70" spans="1:21" ht="20.25">
      <c r="A70" s="25" t="s">
        <v>96</v>
      </c>
      <c r="B70" s="25"/>
      <c r="C70" s="25"/>
      <c r="D70" s="2"/>
      <c r="E70" s="2"/>
      <c r="F70" s="2"/>
      <c r="G70" s="2"/>
      <c r="H70" s="2"/>
      <c r="I70" s="2"/>
      <c r="J70" s="2"/>
      <c r="K70" s="3" t="s">
        <v>80</v>
      </c>
      <c r="L70" s="2"/>
      <c r="M70" s="2"/>
      <c r="U70" s="8" t="s">
        <v>76</v>
      </c>
    </row>
    <row r="71" spans="1:13" ht="23.25">
      <c r="A71" s="26" t="s">
        <v>97</v>
      </c>
      <c r="B71" s="26"/>
      <c r="C71" s="26"/>
      <c r="D71" s="2"/>
      <c r="E71" s="2"/>
      <c r="F71" s="2"/>
      <c r="G71" s="2"/>
      <c r="H71" s="2"/>
      <c r="I71" s="2"/>
      <c r="J71" s="2"/>
      <c r="K71" s="3" t="s">
        <v>81</v>
      </c>
      <c r="L71" s="2"/>
      <c r="M71" s="2"/>
    </row>
    <row r="72" spans="1:13" ht="18.75">
      <c r="A72" s="26"/>
      <c r="B72" s="26"/>
      <c r="C72" s="26"/>
      <c r="D72" s="2"/>
      <c r="E72" s="2"/>
      <c r="F72" s="2"/>
      <c r="G72" s="2"/>
      <c r="H72" s="2"/>
      <c r="I72" s="2"/>
      <c r="J72" s="2"/>
      <c r="K72" s="3"/>
      <c r="L72" s="2"/>
      <c r="M72" s="2"/>
    </row>
    <row r="73" spans="1:8" ht="12.75">
      <c r="A73" s="1" t="s">
        <v>40</v>
      </c>
      <c r="B73" s="1" t="s">
        <v>41</v>
      </c>
      <c r="C73" s="1" t="s">
        <v>42</v>
      </c>
      <c r="D73" s="1" t="s">
        <v>43</v>
      </c>
      <c r="E73" s="1" t="s">
        <v>44</v>
      </c>
      <c r="F73" s="1" t="s">
        <v>45</v>
      </c>
      <c r="G73" s="1" t="s">
        <v>46</v>
      </c>
      <c r="H73" s="1" t="s">
        <v>47</v>
      </c>
    </row>
    <row r="74" spans="1:8" ht="12.75">
      <c r="A74" s="1" t="s">
        <v>48</v>
      </c>
      <c r="B74" s="1" t="s">
        <v>32</v>
      </c>
      <c r="C74" s="1" t="s">
        <v>49</v>
      </c>
      <c r="D74" s="1">
        <v>20</v>
      </c>
      <c r="E74" s="1">
        <v>10</v>
      </c>
      <c r="F74" s="1">
        <v>600</v>
      </c>
      <c r="G74" s="1">
        <v>-600</v>
      </c>
      <c r="H74" s="1" t="s">
        <v>50</v>
      </c>
    </row>
    <row r="75" spans="1:20" ht="12.75">
      <c r="A75" s="1" t="s">
        <v>48</v>
      </c>
      <c r="B75" s="1" t="s">
        <v>36</v>
      </c>
      <c r="C75" s="1" t="s">
        <v>51</v>
      </c>
      <c r="D75" s="1">
        <v>20</v>
      </c>
      <c r="E75" s="1">
        <v>10</v>
      </c>
      <c r="F75" s="1">
        <v>150</v>
      </c>
      <c r="G75" s="1">
        <v>-200</v>
      </c>
      <c r="H75" s="1" t="s">
        <v>52</v>
      </c>
      <c r="R75" s="9"/>
      <c r="S75" s="9"/>
      <c r="T75" s="8"/>
    </row>
    <row r="76" spans="1:20" ht="12.75">
      <c r="A76" s="1" t="s">
        <v>53</v>
      </c>
      <c r="B76" s="1" t="s">
        <v>33</v>
      </c>
      <c r="C76" s="1" t="s">
        <v>49</v>
      </c>
      <c r="D76" s="1">
        <v>20</v>
      </c>
      <c r="E76" s="1">
        <v>10</v>
      </c>
      <c r="F76" s="1">
        <v>600</v>
      </c>
      <c r="G76" s="1">
        <v>-600</v>
      </c>
      <c r="H76" s="1" t="s">
        <v>54</v>
      </c>
      <c r="R76" s="9"/>
      <c r="S76" s="9"/>
      <c r="T76" s="8"/>
    </row>
    <row r="77" spans="1:20" ht="12.75">
      <c r="A77" s="1" t="s">
        <v>53</v>
      </c>
      <c r="B77" s="1" t="s">
        <v>38</v>
      </c>
      <c r="C77" s="1" t="s">
        <v>55</v>
      </c>
      <c r="D77" s="1">
        <v>20</v>
      </c>
      <c r="E77" s="1">
        <v>10</v>
      </c>
      <c r="F77" s="1">
        <v>300</v>
      </c>
      <c r="G77" s="1">
        <v>-400</v>
      </c>
      <c r="H77" s="1" t="s">
        <v>23</v>
      </c>
      <c r="Q77" s="13"/>
      <c r="R77" s="9"/>
      <c r="S77" s="9"/>
      <c r="T77" s="8"/>
    </row>
    <row r="78" spans="1:20" ht="12.75">
      <c r="A78" s="1" t="s">
        <v>53</v>
      </c>
      <c r="B78" s="1" t="s">
        <v>39</v>
      </c>
      <c r="C78" s="1" t="s">
        <v>55</v>
      </c>
      <c r="D78" s="1">
        <v>20</v>
      </c>
      <c r="E78" s="1">
        <v>10</v>
      </c>
      <c r="F78" s="1">
        <v>0</v>
      </c>
      <c r="G78" s="1">
        <v>-400</v>
      </c>
      <c r="H78" s="1" t="s">
        <v>39</v>
      </c>
      <c r="Q78" s="13"/>
      <c r="R78" s="9"/>
      <c r="S78" s="9"/>
      <c r="T78" s="8"/>
    </row>
    <row r="79" spans="1:20" ht="12.75">
      <c r="A79" s="1" t="s">
        <v>56</v>
      </c>
      <c r="B79" s="1" t="s">
        <v>34</v>
      </c>
      <c r="C79" s="1" t="s">
        <v>49</v>
      </c>
      <c r="D79" s="1">
        <v>20</v>
      </c>
      <c r="E79" s="1">
        <v>10</v>
      </c>
      <c r="F79" s="1">
        <v>500</v>
      </c>
      <c r="G79" s="1">
        <v>-500</v>
      </c>
      <c r="H79" s="1" t="s">
        <v>57</v>
      </c>
      <c r="Q79" s="13"/>
      <c r="R79" s="9"/>
      <c r="S79" s="9"/>
      <c r="T79" s="8"/>
    </row>
    <row r="80" spans="1:20" ht="12.75">
      <c r="A80" s="1" t="s">
        <v>56</v>
      </c>
      <c r="B80" s="1" t="s">
        <v>35</v>
      </c>
      <c r="C80" s="1" t="s">
        <v>49</v>
      </c>
      <c r="D80" s="1">
        <v>20</v>
      </c>
      <c r="E80" s="1">
        <v>10</v>
      </c>
      <c r="F80" s="1">
        <v>500</v>
      </c>
      <c r="G80" s="1">
        <v>-500</v>
      </c>
      <c r="H80" s="1" t="s">
        <v>58</v>
      </c>
      <c r="Q80" s="13"/>
      <c r="R80" s="9"/>
      <c r="S80" s="9"/>
      <c r="T80" s="8"/>
    </row>
    <row r="81" spans="1:20" ht="12.75">
      <c r="A81" s="1" t="s">
        <v>56</v>
      </c>
      <c r="B81" s="1" t="s">
        <v>37</v>
      </c>
      <c r="C81" s="1" t="s">
        <v>51</v>
      </c>
      <c r="D81" s="1">
        <v>20</v>
      </c>
      <c r="E81" s="1">
        <v>10</v>
      </c>
      <c r="F81" s="1">
        <v>500</v>
      </c>
      <c r="G81" s="1">
        <v>-500</v>
      </c>
      <c r="H81" s="1" t="s">
        <v>59</v>
      </c>
      <c r="Q81" s="13"/>
      <c r="R81" s="9"/>
      <c r="S81" s="9"/>
      <c r="T81" s="8"/>
    </row>
    <row r="82" spans="17:20" ht="12.75">
      <c r="Q82" s="8"/>
      <c r="R82" s="8"/>
      <c r="S82" s="9"/>
      <c r="T82" s="8"/>
    </row>
    <row r="83" spans="1:8" ht="12.75">
      <c r="A83" s="1" t="s">
        <v>88</v>
      </c>
      <c r="F83" s="2"/>
      <c r="G83" s="2"/>
      <c r="H83" s="2"/>
    </row>
    <row r="84" spans="1:10" ht="12.75">
      <c r="A84" s="1" t="s">
        <v>89</v>
      </c>
      <c r="F84" s="2"/>
      <c r="G84" s="2"/>
      <c r="H84" s="2"/>
      <c r="I84" s="2"/>
      <c r="J84" s="2"/>
    </row>
    <row r="85" spans="1:10" ht="12.75">
      <c r="A85" s="1" t="s">
        <v>90</v>
      </c>
      <c r="F85" s="2"/>
      <c r="G85" s="2"/>
      <c r="H85" s="2"/>
      <c r="I85" s="2"/>
      <c r="J85" s="2"/>
    </row>
    <row r="86" spans="1:10" ht="12.75">
      <c r="A86" s="1" t="s">
        <v>91</v>
      </c>
      <c r="F86" s="2"/>
      <c r="G86" s="2"/>
      <c r="H86" s="2"/>
      <c r="I86" s="2"/>
      <c r="J86" s="2"/>
    </row>
    <row r="87" spans="1:10" ht="12.75">
      <c r="A87" s="1" t="s">
        <v>95</v>
      </c>
      <c r="F87" s="2"/>
      <c r="G87" s="2"/>
      <c r="H87" s="2"/>
      <c r="I87" s="2"/>
      <c r="J87" s="2"/>
    </row>
    <row r="88" spans="6:10" ht="12.75">
      <c r="F88" s="2"/>
      <c r="G88" s="2"/>
      <c r="H88" s="2"/>
      <c r="I88" s="2"/>
      <c r="J88" s="2"/>
    </row>
    <row r="89" spans="1:10" ht="12.75">
      <c r="A89" s="1" t="s">
        <v>92</v>
      </c>
      <c r="F89" s="2"/>
      <c r="G89" s="2"/>
      <c r="H89" s="2"/>
      <c r="I89" s="2"/>
      <c r="J89" s="2"/>
    </row>
    <row r="90" spans="1:10" ht="12.75">
      <c r="A90" s="1" t="s">
        <v>93</v>
      </c>
      <c r="B90" s="2"/>
      <c r="C90" s="2"/>
      <c r="D90" s="2"/>
      <c r="E90" s="2"/>
      <c r="F90" s="2"/>
      <c r="G90" s="2"/>
      <c r="H90" s="2"/>
      <c r="I90" s="2"/>
      <c r="J90" s="2"/>
    </row>
    <row r="91" ht="12.75">
      <c r="A91" s="1" t="s">
        <v>94</v>
      </c>
    </row>
  </sheetData>
  <mergeCells count="3">
    <mergeCell ref="A2:T2"/>
    <mergeCell ref="A31:C31"/>
    <mergeCell ref="A70:C7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2007-05-02T18:44:08Z</dcterms:created>
  <dcterms:modified xsi:type="dcterms:W3CDTF">2007-05-02T23:16:06Z</dcterms:modified>
  <cp:category/>
  <cp:version/>
  <cp:contentType/>
  <cp:contentStatus/>
</cp:coreProperties>
</file>