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326" windowWidth="19440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<sst xmlns="http://schemas.openxmlformats.org/spreadsheetml/2006/main" count="43" uniqueCount="30">
  <si>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Total</t>
  </si>
  <si>
    <t>CaO</t>
  </si>
  <si>
    <t>F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</si>
  <si>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</si>
  <si>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</si>
  <si>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</si>
  <si>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</si>
  <si>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</si>
  <si>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</si>
  <si>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</si>
  <si>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</si>
  <si>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</si>
  <si>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</si>
  <si>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SiO2</t>
  </si>
  <si>
    <t>Ca</t>
  </si>
  <si>
    <t>Average</t>
  </si>
  <si>
    <t>Std Dev</t>
  </si>
  <si>
    <t>Molar Weight</t>
  </si>
  <si>
    <t>H2O</t>
  </si>
  <si>
    <t>moles</t>
  </si>
  <si>
    <t xml:space="preserve">H2O by difference: </t>
  </si>
  <si>
    <t># of O</t>
  </si>
  <si>
    <t>Correction for F:</t>
  </si>
  <si>
    <t>Cation per O</t>
  </si>
  <si>
    <t>Scale to 5.5 O</t>
  </si>
  <si>
    <t xml:space="preserve">Correction  for F </t>
  </si>
  <si>
    <t>Bultfonteinite R050088Bultfonteinite R050088Bultfonteinite R050088Bultfonteinite R050088Bultfonteinite R050088Bultfonteinite R050088Bultfonteinite R050088Bultfonteinite R050088Bultfonteinite R050088Bultfonteinite R050088Bultfonteinite R050088Bultfonteinite R050088</t>
  </si>
  <si>
    <t>Si</t>
  </si>
  <si>
    <r>
      <t>Ideal Chemistry:Ca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[SiO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(OH)]F×H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>O</t>
    </r>
  </si>
  <si>
    <r>
      <t>Measured Chemistry:Ca</t>
    </r>
    <r>
      <rPr>
        <b/>
        <vertAlign val="subscript"/>
        <sz val="14"/>
        <color indexed="8"/>
        <rFont val="Times New Roman"/>
        <family val="1"/>
      </rPr>
      <t>1.96</t>
    </r>
    <r>
      <rPr>
        <b/>
        <sz val="14"/>
        <color indexed="8"/>
        <rFont val="Times New Roman"/>
        <family val="1"/>
      </rPr>
      <t>[Si</t>
    </r>
    <r>
      <rPr>
        <b/>
        <vertAlign val="subscript"/>
        <sz val="14"/>
        <color indexed="8"/>
        <rFont val="Times New Roman"/>
        <family val="1"/>
      </rPr>
      <t>0.97</t>
    </r>
    <r>
      <rPr>
        <b/>
        <sz val="14"/>
        <color indexed="8"/>
        <rFont val="Times New Roman"/>
        <family val="1"/>
      </rPr>
      <t>O</t>
    </r>
    <r>
      <rPr>
        <b/>
        <vertAlign val="subscript"/>
        <sz val="14"/>
        <color indexed="8"/>
        <rFont val="Times New Roman"/>
        <family val="1"/>
      </rPr>
      <t>3</t>
    </r>
    <r>
      <rPr>
        <b/>
        <sz val="14"/>
        <color indexed="8"/>
        <rFont val="Times New Roman"/>
        <family val="1"/>
      </rPr>
      <t>(OH)</t>
    </r>
    <r>
      <rPr>
        <b/>
        <vertAlign val="subscript"/>
        <sz val="14"/>
        <color indexed="8"/>
        <rFont val="Times New Roman"/>
        <family val="1"/>
      </rPr>
      <t>1.00</t>
    </r>
    <r>
      <rPr>
        <b/>
        <sz val="14"/>
        <color indexed="8"/>
        <rFont val="Times New Roman"/>
        <family val="1"/>
      </rPr>
      <t>]F</t>
    </r>
    <r>
      <rPr>
        <b/>
        <vertAlign val="subscript"/>
        <sz val="14"/>
        <color indexed="8"/>
        <rFont val="Times New Roman"/>
        <family val="1"/>
      </rPr>
      <t>1.00</t>
    </r>
    <r>
      <rPr>
        <b/>
        <sz val="14"/>
        <color indexed="8"/>
        <rFont val="Times New Roman"/>
        <family val="1"/>
      </rPr>
      <t>×0.61H</t>
    </r>
    <r>
      <rPr>
        <b/>
        <vertAlign val="subscript"/>
        <sz val="14"/>
        <color indexed="8"/>
        <rFont val="Times New Roman"/>
        <family val="1"/>
      </rPr>
      <t>2</t>
    </r>
    <r>
      <rPr>
        <b/>
        <sz val="14"/>
        <color indexed="8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</si>
</sst>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165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PageLayoutView="0" workbookViewId="0" topLeftCell="A4">
      <selection activeCell="P17" sqref="P17"/>
    </sheetView>
  </sheetViews>
  <sheetFormatPr defaultColWidth="9.140625" defaultRowHeight="15"/>
  <cols>
    <col min="7" max="7" width="13.421875" style="0" customWidth="1"/>
  </cols>
  <sheetData>
    <row r="1" spans="1:19" ht="1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/>
      <c r="M2" s="3" t="s">
        <v>15</v>
      </c>
      <c r="N2" s="3" t="s">
        <v>16</v>
      </c>
      <c r="O2" s="3"/>
      <c r="P2" s="3"/>
      <c r="Q2" s="3"/>
      <c r="R2" s="3"/>
      <c r="S2" s="3"/>
    </row>
    <row r="3" spans="1:19" ht="15">
      <c r="A3" s="3" t="s">
        <v>2</v>
      </c>
      <c r="B3" s="3">
        <v>9.45</v>
      </c>
      <c r="C3" s="3">
        <v>9.91</v>
      </c>
      <c r="D3" s="3">
        <v>10.26</v>
      </c>
      <c r="E3" s="3">
        <v>9.96</v>
      </c>
      <c r="F3" s="3">
        <v>10.1</v>
      </c>
      <c r="G3" s="3">
        <v>9.65</v>
      </c>
      <c r="H3" s="3">
        <v>9.14</v>
      </c>
      <c r="I3" s="3">
        <v>9.23</v>
      </c>
      <c r="J3" s="3">
        <v>8.17</v>
      </c>
      <c r="K3" s="4">
        <v>9.6</v>
      </c>
      <c r="L3" s="3"/>
      <c r="M3" s="4">
        <f>AVERAGE(B3:K3)</f>
        <v>9.547</v>
      </c>
      <c r="N3" s="4">
        <f>STDEV(B3:K3)</f>
        <v>0.6056777654459228</v>
      </c>
      <c r="O3" s="4"/>
      <c r="P3" s="3"/>
      <c r="Q3" s="3"/>
      <c r="R3" s="3"/>
      <c r="S3" s="3"/>
    </row>
    <row r="4" spans="1:19" ht="15">
      <c r="A4" s="3" t="s">
        <v>13</v>
      </c>
      <c r="B4" s="3">
        <v>28.04</v>
      </c>
      <c r="C4" s="3">
        <v>28.41</v>
      </c>
      <c r="D4" s="3">
        <v>29.11</v>
      </c>
      <c r="E4" s="3">
        <v>29.19</v>
      </c>
      <c r="F4" s="3">
        <v>29.35</v>
      </c>
      <c r="G4" s="3">
        <v>30.47</v>
      </c>
      <c r="H4" s="3">
        <v>30.09</v>
      </c>
      <c r="I4" s="3">
        <v>28.95</v>
      </c>
      <c r="J4" s="3">
        <v>29.38</v>
      </c>
      <c r="K4" s="3">
        <v>29.61</v>
      </c>
      <c r="L4" s="3"/>
      <c r="M4" s="4">
        <f>AVERAGE(B4:K4)</f>
        <v>29.26</v>
      </c>
      <c r="N4" s="4">
        <f>STDEV(B4:K4)</f>
        <v>0.7174336980593797</v>
      </c>
      <c r="O4" s="4"/>
      <c r="P4" s="3"/>
      <c r="Q4" s="3"/>
      <c r="R4" s="3"/>
      <c r="S4" s="3"/>
    </row>
    <row r="5" spans="1:19" ht="15">
      <c r="A5" s="3" t="s">
        <v>1</v>
      </c>
      <c r="B5" s="3">
        <v>55.81</v>
      </c>
      <c r="C5" s="3">
        <v>52.63</v>
      </c>
      <c r="D5" s="3">
        <v>55.16</v>
      </c>
      <c r="E5" s="3">
        <v>57.33</v>
      </c>
      <c r="F5" s="3">
        <v>55.53</v>
      </c>
      <c r="G5" s="3">
        <v>54.32</v>
      </c>
      <c r="H5" s="3">
        <v>55.52</v>
      </c>
      <c r="I5" s="3">
        <v>54.24</v>
      </c>
      <c r="J5" s="3">
        <v>55.72</v>
      </c>
      <c r="K5" s="3">
        <v>56.21</v>
      </c>
      <c r="L5" s="3"/>
      <c r="M5" s="4">
        <f>AVERAGE(B5:K5)</f>
        <v>55.247</v>
      </c>
      <c r="N5" s="4">
        <f>STDEV(B5:K5)</f>
        <v>1.2776371420189532</v>
      </c>
      <c r="O5" s="4"/>
      <c r="P5" s="3"/>
      <c r="Q5" s="3"/>
      <c r="R5" s="3"/>
      <c r="S5" s="3"/>
    </row>
    <row r="6" spans="1:19" ht="15">
      <c r="A6" s="3" t="s">
        <v>0</v>
      </c>
      <c r="B6" s="3">
        <f>SUM(B3:B5)</f>
        <v>93.3</v>
      </c>
      <c r="C6" s="3">
        <f aca="true" t="shared" si="0" ref="C6:K6">SUM(C3:C5)</f>
        <v>90.95</v>
      </c>
      <c r="D6" s="3">
        <f t="shared" si="0"/>
        <v>94.53</v>
      </c>
      <c r="E6" s="3">
        <f t="shared" si="0"/>
        <v>96.48</v>
      </c>
      <c r="F6" s="3">
        <f t="shared" si="0"/>
        <v>94.98</v>
      </c>
      <c r="G6" s="3">
        <f t="shared" si="0"/>
        <v>94.44</v>
      </c>
      <c r="H6" s="3">
        <f t="shared" si="0"/>
        <v>94.75</v>
      </c>
      <c r="I6" s="3">
        <f t="shared" si="0"/>
        <v>92.42</v>
      </c>
      <c r="J6" s="3">
        <f t="shared" si="0"/>
        <v>93.27</v>
      </c>
      <c r="K6" s="3">
        <f t="shared" si="0"/>
        <v>95.42</v>
      </c>
      <c r="L6" s="3"/>
      <c r="M6" s="4">
        <f>AVERAGE(B6:K6)</f>
        <v>94.054</v>
      </c>
      <c r="N6" s="4">
        <f>STDEV(B6:K6)</f>
        <v>1.597109889769605</v>
      </c>
      <c r="O6" s="4"/>
      <c r="P6" s="3"/>
      <c r="Q6" s="3"/>
      <c r="R6" s="3"/>
      <c r="S6" s="3"/>
    </row>
    <row r="7" spans="1:19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3"/>
      <c r="Q7" s="3"/>
      <c r="R7" s="3"/>
      <c r="S7" s="3"/>
    </row>
    <row r="8" spans="1:19" ht="15">
      <c r="A8" s="3" t="s">
        <v>20</v>
      </c>
      <c r="B8" s="3"/>
      <c r="C8" s="3">
        <v>10</v>
      </c>
      <c r="D8" s="3"/>
      <c r="E8" s="3"/>
      <c r="F8" s="3" t="s">
        <v>0</v>
      </c>
      <c r="G8" s="4">
        <f>M6+10</f>
        <v>104.054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">
      <c r="A9" s="3" t="s">
        <v>22</v>
      </c>
      <c r="B9" s="3"/>
      <c r="C9" s="3">
        <f>(M3*15.9994)/(2*B12)</f>
        <v>4.019638731578948</v>
      </c>
      <c r="D9" s="3"/>
      <c r="E9" s="3"/>
      <c r="F9" s="3" t="s">
        <v>0</v>
      </c>
      <c r="G9" s="4">
        <f>G8-C9</f>
        <v>100.03436126842105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">
      <c r="A10" s="5"/>
      <c r="B10" s="5"/>
      <c r="C10" s="5"/>
      <c r="D10" s="5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">
      <c r="A11" s="5"/>
      <c r="B11" s="5" t="s">
        <v>17</v>
      </c>
      <c r="C11" s="5"/>
      <c r="D11" s="5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">
      <c r="A12" s="5" t="s">
        <v>2</v>
      </c>
      <c r="B12" s="5">
        <v>19</v>
      </c>
      <c r="C12" s="5"/>
      <c r="D12" s="5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">
      <c r="A13" s="5" t="s">
        <v>13</v>
      </c>
      <c r="B13" s="5">
        <v>60.08</v>
      </c>
      <c r="C13" s="5"/>
      <c r="D13" s="5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">
      <c r="A14" s="5" t="s">
        <v>1</v>
      </c>
      <c r="B14" s="5">
        <v>56.08</v>
      </c>
      <c r="C14" s="5"/>
      <c r="D14" s="5"/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">
      <c r="A15" s="5" t="s">
        <v>18</v>
      </c>
      <c r="B15" s="5">
        <v>18.02</v>
      </c>
      <c r="C15" s="5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">
      <c r="A16" s="5"/>
      <c r="B16" s="5"/>
      <c r="C16" s="5"/>
      <c r="D16" s="5"/>
      <c r="E16" s="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">
      <c r="A17" s="5"/>
      <c r="B17" s="5"/>
      <c r="C17" s="5"/>
      <c r="D17" s="5"/>
      <c r="E17" s="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">
      <c r="A18" s="5"/>
      <c r="B18" s="5" t="s">
        <v>19</v>
      </c>
      <c r="C18" s="5" t="s">
        <v>21</v>
      </c>
      <c r="D18" s="5"/>
      <c r="E18" s="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">
      <c r="A19" s="5" t="s">
        <v>2</v>
      </c>
      <c r="B19" s="5">
        <f>M3/B12</f>
        <v>0.5024736842105263</v>
      </c>
      <c r="C19" s="5">
        <v>1</v>
      </c>
      <c r="D19" s="5">
        <f>B19*C19</f>
        <v>0.5024736842105263</v>
      </c>
      <c r="E19" s="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">
      <c r="A20" s="5" t="s">
        <v>13</v>
      </c>
      <c r="B20" s="5">
        <f>M4/B13</f>
        <v>0.48701731025299605</v>
      </c>
      <c r="C20" s="5">
        <v>2</v>
      </c>
      <c r="D20" s="5">
        <f>B20*C20</f>
        <v>0.9740346205059921</v>
      </c>
      <c r="E20" s="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">
      <c r="A21" s="5" t="s">
        <v>1</v>
      </c>
      <c r="B21" s="5">
        <f>M5/B14</f>
        <v>0.9851462196861627</v>
      </c>
      <c r="C21" s="5">
        <v>1</v>
      </c>
      <c r="D21" s="5">
        <f>B21*C21</f>
        <v>0.9851462196861627</v>
      </c>
      <c r="E21" s="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">
      <c r="A22" s="5" t="s">
        <v>18</v>
      </c>
      <c r="B22" s="5">
        <f>C8/B15</f>
        <v>0.5549389567147613</v>
      </c>
      <c r="C22" s="5">
        <v>1</v>
      </c>
      <c r="D22" s="5">
        <f>B22*C22</f>
        <v>0.5549389567147613</v>
      </c>
      <c r="E22" s="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">
      <c r="A23" s="5" t="s">
        <v>0</v>
      </c>
      <c r="B23" s="5"/>
      <c r="C23" s="5"/>
      <c r="D23" s="5">
        <f>SUM(D19:D22)</f>
        <v>3.016593481117442</v>
      </c>
      <c r="E23" s="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">
      <c r="A24" s="5" t="s">
        <v>25</v>
      </c>
      <c r="B24" s="5"/>
      <c r="C24" s="5"/>
      <c r="D24" s="5">
        <f>(0.5)*D19</f>
        <v>0.25123684210526315</v>
      </c>
      <c r="E24" s="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">
      <c r="A25" s="5" t="s">
        <v>0</v>
      </c>
      <c r="B25" s="5"/>
      <c r="C25" s="5"/>
      <c r="D25" s="5">
        <f>D23-D24</f>
        <v>2.765356639012179</v>
      </c>
      <c r="E25" s="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">
      <c r="A26" s="5"/>
      <c r="B26" s="5"/>
      <c r="C26" s="5"/>
      <c r="D26" s="5"/>
      <c r="E26" s="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9.5">
      <c r="A27" s="5" t="s">
        <v>24</v>
      </c>
      <c r="B27" s="5"/>
      <c r="C27" s="5"/>
      <c r="D27" s="5"/>
      <c r="E27" s="5"/>
      <c r="F27" s="6"/>
      <c r="G27" s="7" t="s">
        <v>28</v>
      </c>
      <c r="H27" s="6"/>
      <c r="I27" s="6"/>
      <c r="J27" s="6"/>
      <c r="K27" s="6"/>
      <c r="L27" s="6"/>
      <c r="M27" s="3"/>
      <c r="N27" s="3"/>
      <c r="O27" s="3"/>
      <c r="P27" s="3"/>
      <c r="Q27" s="3"/>
      <c r="R27" s="3"/>
      <c r="S27" s="3"/>
    </row>
    <row r="28" spans="1:19" ht="15">
      <c r="A28" s="5">
        <f>5.5/D25</f>
        <v>1.988893556226683</v>
      </c>
      <c r="B28" s="5"/>
      <c r="C28" s="5"/>
      <c r="D28" s="5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20.25">
      <c r="A29" s="3"/>
      <c r="B29" s="3"/>
      <c r="C29" s="3"/>
      <c r="D29" s="3"/>
      <c r="E29" s="3"/>
      <c r="F29" s="6"/>
      <c r="G29" s="6" t="s">
        <v>29</v>
      </c>
      <c r="H29" s="6"/>
      <c r="I29" s="6"/>
      <c r="J29" s="6"/>
      <c r="K29" s="6"/>
      <c r="L29" s="6"/>
      <c r="M29" s="3"/>
      <c r="N29" s="3"/>
      <c r="O29" s="3"/>
      <c r="P29" s="3"/>
      <c r="Q29" s="3"/>
      <c r="R29" s="3"/>
      <c r="S29" s="3"/>
    </row>
    <row r="30" spans="1:19" ht="15">
      <c r="A30" s="3"/>
      <c r="B30" s="3" t="s">
        <v>23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">
      <c r="A31" s="3" t="s">
        <v>2</v>
      </c>
      <c r="B31" s="4">
        <v>1</v>
      </c>
      <c r="C31" s="4">
        <f>D19*$A$28*B31</f>
        <v>0.999366672699797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">
      <c r="A32" s="3" t="s">
        <v>27</v>
      </c>
      <c r="B32" s="4">
        <v>0.5</v>
      </c>
      <c r="C32" s="4">
        <f>D20*$A$28*B32</f>
        <v>0.9686255901330351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">
      <c r="A33" s="3" t="s">
        <v>14</v>
      </c>
      <c r="B33" s="4">
        <v>1</v>
      </c>
      <c r="C33" s="4">
        <f>D21*$A$28*B33</f>
        <v>1.959350968274885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">
      <c r="A34" s="3" t="s">
        <v>18</v>
      </c>
      <c r="B34" s="4">
        <v>2</v>
      </c>
      <c r="C34" s="4">
        <f>D22*$A$28*B34</f>
        <v>2.207429030218294</v>
      </c>
      <c r="D34" s="3"/>
      <c r="E34" s="3">
        <f>2.21-1</f>
        <v>1.21</v>
      </c>
      <c r="F34" s="4">
        <f>E34/2</f>
        <v>0.605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44" spans="1:15" s="2" customFormat="1" ht="18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6" spans="1:15" s="2" customFormat="1" ht="18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58" ht="15">
      <c r="A58" s="1"/>
    </row>
    <row r="59" ht="15">
      <c r="C59" s="1"/>
    </row>
    <row r="72" spans="11:15" ht="18">
      <c r="K72" s="2"/>
      <c r="L72" s="2"/>
      <c r="M72" s="2"/>
      <c r="N72" s="2"/>
      <c r="O72" s="2"/>
    </row>
    <row r="74" spans="11:15" ht="18">
      <c r="K74" s="2"/>
      <c r="L74" s="2"/>
      <c r="M74" s="2"/>
      <c r="N74" s="2"/>
      <c r="O74" s="2"/>
    </row>
  </sheetData>
  <sheetProtection/>
  <printOptions/>
  <pageMargins left="0.7" right="0.7" top="0.75" bottom="0.75" header="0.3" footer="0.3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rruff</dc:creator>
  <cp:keywords/>
  <dc:description/>
  <cp:lastModifiedBy>Dept of Geosciences</cp:lastModifiedBy>
  <cp:lastPrinted>2012-04-17T18:07:37Z</cp:lastPrinted>
  <dcterms:created xsi:type="dcterms:W3CDTF">2012-04-17T17:26:40Z</dcterms:created>
  <dcterms:modified xsi:type="dcterms:W3CDTF">2012-04-23T20:52:48Z</dcterms:modified>
  <cp:category/>
  <cp:version/>
  <cp:contentType/>
  <cp:contentStatus/>
</cp:coreProperties>
</file>