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81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0" i="1" l="1"/>
  <c r="B31" i="1"/>
  <c r="B32" i="1"/>
  <c r="B33" i="1"/>
  <c r="B34" i="1"/>
  <c r="B35" i="1"/>
  <c r="B36" i="1"/>
  <c r="B40" i="1"/>
  <c r="D24" i="1"/>
  <c r="E24" i="1"/>
  <c r="F24" i="1"/>
  <c r="G24" i="1"/>
  <c r="H24" i="1"/>
  <c r="I24" i="1"/>
  <c r="J24" i="1"/>
  <c r="K24" i="1"/>
  <c r="L24" i="1"/>
  <c r="D25" i="1"/>
  <c r="E25" i="1"/>
  <c r="F25" i="1"/>
  <c r="G25" i="1"/>
  <c r="H25" i="1"/>
  <c r="I25" i="1"/>
  <c r="J25" i="1"/>
  <c r="K25" i="1"/>
  <c r="L25" i="1"/>
  <c r="C25" i="1"/>
  <c r="C24" i="1"/>
  <c r="B43" i="1" l="1"/>
  <c r="B42" i="1"/>
  <c r="D41" i="1"/>
  <c r="D40" i="1"/>
  <c r="E40" i="1" s="1"/>
  <c r="D39" i="1"/>
  <c r="E39" i="1" s="1"/>
  <c r="E38" i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B44" i="1" l="1"/>
  <c r="E41" i="1"/>
  <c r="E42" i="1" s="1"/>
  <c r="E43" i="1"/>
  <c r="E44" i="1" l="1"/>
  <c r="D51" i="1" s="1"/>
  <c r="F31" i="1" l="1"/>
  <c r="G31" i="1" s="1"/>
  <c r="F32" i="1"/>
  <c r="G32" i="1" s="1"/>
  <c r="F33" i="1"/>
  <c r="G33" i="1" s="1"/>
  <c r="F30" i="1"/>
  <c r="G30" i="1" s="1"/>
  <c r="F34" i="1"/>
  <c r="G34" i="1" s="1"/>
  <c r="F40" i="1"/>
  <c r="G40" i="1" s="1"/>
  <c r="J33" i="1" s="1"/>
  <c r="F37" i="1"/>
  <c r="G37" i="1" s="1"/>
  <c r="F39" i="1"/>
  <c r="G39" i="1" s="1"/>
  <c r="F41" i="1"/>
  <c r="G41" i="1" s="1"/>
  <c r="J32" i="1" s="1"/>
  <c r="F36" i="1"/>
  <c r="G36" i="1" s="1"/>
  <c r="F35" i="1"/>
  <c r="G35" i="1" s="1"/>
  <c r="J31" i="1" l="1"/>
  <c r="J30" i="1"/>
</calcChain>
</file>

<file path=xl/sharedStrings.xml><?xml version="1.0" encoding="utf-8"?>
<sst xmlns="http://schemas.openxmlformats.org/spreadsheetml/2006/main" count="112" uniqueCount="47">
  <si>
    <t>Fit Calulator with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</si>
  <si>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</si>
  <si>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</si>
  <si>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</si>
  <si>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</si>
  <si>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</si>
  <si>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</si>
  <si>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</si>
  <si>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La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</si>
  <si>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</si>
  <si>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</si>
  <si>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</si>
  <si>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t>CaO</t>
  </si>
  <si>
    <t>BaO</t>
  </si>
  <si>
    <t>SrO</t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</si>
  <si>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</si>
  <si>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</si>
  <si>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t>Cl</t>
  </si>
  <si>
    <t>F</t>
  </si>
  <si>
    <r>
      <t>CO</t>
    </r>
    <r>
      <rPr>
        <vertAlign val="subscript"/>
        <sz val="10"/>
        <rFont val="Arial"/>
        <family val="2"/>
      </rPr>
      <t>2</t>
    </r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</si>
  <si>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</si>
  <si>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</si>
  <si>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</si>
  <si>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</si>
  <si>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</si>
  <si>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</si>
  <si>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</si>
  <si>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Stan Evans - 8 August 2008</t>
  </si>
  <si>
    <t>Point#</t>
  </si>
  <si>
    <t>Comment</t>
  </si>
  <si>
    <t>Total</t>
  </si>
  <si>
    <t>Al2O3</t>
  </si>
  <si>
    <t>Ce2O3</t>
  </si>
  <si>
    <t>La2O3</t>
  </si>
  <si>
    <t>Nd2O3</t>
  </si>
  <si>
    <t>Pr2O3</t>
  </si>
  <si>
    <t>CO2</t>
  </si>
  <si>
    <t>R060248.2 Cebaite</t>
  </si>
  <si>
    <t>Average</t>
  </si>
  <si>
    <t>Std Dev</t>
  </si>
  <si>
    <t>Sample Description: Cebaite-(Ce) R060248</t>
  </si>
  <si>
    <r>
      <t>Ba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</si>
  <si>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REE = </t>
  </si>
  <si>
    <t>Ba =</t>
  </si>
  <si>
    <t xml:space="preserve">C = </t>
  </si>
  <si>
    <t xml:space="preserve">F = </t>
  </si>
  <si>
    <r>
      <t>(Ba</t>
    </r>
    <r>
      <rPr>
        <vertAlign val="subscript"/>
        <sz val="11"/>
        <color theme="1"/>
        <rFont val="Calibri"/>
        <family val="2"/>
        <scheme val="minor"/>
      </rPr>
      <t>2.95</t>
    </r>
    <r>
      <rPr>
        <sz val="11"/>
        <color theme="1"/>
        <rFont val="Calibri"/>
        <family val="2"/>
        <scheme val="minor"/>
      </rPr>
      <t>Sr</t>
    </r>
    <r>
      <rPr>
        <vertAlign val="subscript"/>
        <sz val="11"/>
        <color theme="1"/>
        <rFont val="Calibri"/>
        <family val="2"/>
        <scheme val="minor"/>
      </rPr>
      <t>0.02</t>
    </r>
    <r>
      <rPr>
        <sz val="11"/>
        <color theme="1"/>
        <rFont val="Calibri"/>
        <family val="2"/>
        <scheme val="minor"/>
      </rPr>
      <t>Ca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Σ=2.98</t>
    </r>
    <r>
      <rPr>
        <sz val="11"/>
        <color theme="1"/>
        <rFont val="Calibri"/>
        <family val="2"/>
        <scheme val="minor"/>
      </rPr>
      <t>(Ce</t>
    </r>
    <r>
      <rPr>
        <vertAlign val="subscript"/>
        <sz val="11"/>
        <color theme="1"/>
        <rFont val="Calibri"/>
        <family val="2"/>
        <scheme val="minor"/>
      </rPr>
      <t>0.98</t>
    </r>
    <r>
      <rPr>
        <sz val="11"/>
        <color theme="1"/>
        <rFont val="Calibri"/>
        <family val="2"/>
        <scheme val="minor"/>
      </rPr>
      <t>La</t>
    </r>
    <r>
      <rPr>
        <vertAlign val="subscript"/>
        <sz val="11"/>
        <color theme="1"/>
        <rFont val="Calibri"/>
        <family val="2"/>
        <scheme val="minor"/>
      </rPr>
      <t>0.60</t>
    </r>
    <r>
      <rPr>
        <sz val="11"/>
        <color theme="1"/>
        <rFont val="Calibri"/>
        <family val="2"/>
        <scheme val="minor"/>
      </rPr>
      <t>Nd</t>
    </r>
    <r>
      <rPr>
        <vertAlign val="subscript"/>
        <sz val="11"/>
        <color theme="1"/>
        <rFont val="Calibri"/>
        <family val="2"/>
        <scheme val="minor"/>
      </rPr>
      <t>0.27</t>
    </r>
    <r>
      <rPr>
        <sz val="11"/>
        <color theme="1"/>
        <rFont val="Calibri"/>
        <family val="2"/>
        <scheme val="minor"/>
      </rPr>
      <t>Pr</t>
    </r>
    <r>
      <rPr>
        <vertAlign val="subscript"/>
        <sz val="11"/>
        <color theme="1"/>
        <rFont val="Calibri"/>
        <family val="2"/>
        <scheme val="minor"/>
      </rPr>
      <t>0.10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Σ=1.95</t>
    </r>
    <r>
      <rPr>
        <sz val="11"/>
        <color theme="1"/>
        <rFont val="Calibri"/>
        <family val="2"/>
        <scheme val="minor"/>
      </rPr>
      <t>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5.01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2.16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</si>
</sst>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0" fontId="2" fillId="0" borderId="3" xfId="0" applyFon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0" xfId="0" applyFont="1"/>
    <xf numFmtId="0" fontId="0" fillId="0" borderId="4" xfId="0" quotePrefix="1" applyFill="1" applyBorder="1"/>
    <xf numFmtId="2" fontId="0" fillId="0" borderId="0" xfId="0" applyNumberFormat="1"/>
    <xf numFmtId="0" fontId="0" fillId="4" borderId="0" xfId="0" applyFill="1" applyAlignment="1"/>
    <xf numFmtId="0" fontId="0" fillId="4" borderId="0" xfId="0" applyFill="1"/>
    <xf numFmtId="0" fontId="0" fillId="4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5" xfId="0" applyNumberFormat="1" applyBorder="1"/>
    <xf numFmtId="0" fontId="2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2" workbookViewId="0">
      <selection activeCell="J36" sqref="J36"/>
    </sheetView>
  </sheetViews>
  <sheetFormatPr defaultRowHeight="15" x14ac:dyDescent="0.25"/>
  <cols>
    <col min="1" max="1" width="10.28515625" customWidth="1"/>
    <col min="2" max="2" width="12.85546875" customWidth="1"/>
    <col min="3" max="3" width="10.7109375" customWidth="1"/>
    <col min="5" max="5" width="10.7109375" customWidth="1"/>
    <col min="6" max="6" width="10.140625" customWidth="1"/>
    <col min="7" max="7" width="10.28515625" customWidth="1"/>
    <col min="257" max="257" width="10.28515625" customWidth="1"/>
    <col min="258" max="258" width="12.85546875" customWidth="1"/>
    <col min="259" max="259" width="11.42578125" customWidth="1"/>
    <col min="261" max="261" width="11.42578125" customWidth="1"/>
    <col min="262" max="262" width="10.7109375" customWidth="1"/>
    <col min="263" max="263" width="13" customWidth="1"/>
    <col min="513" max="513" width="10.28515625" customWidth="1"/>
    <col min="514" max="514" width="12.85546875" customWidth="1"/>
    <col min="515" max="515" width="11.42578125" customWidth="1"/>
    <col min="517" max="517" width="11.42578125" customWidth="1"/>
    <col min="518" max="518" width="10.7109375" customWidth="1"/>
    <col min="519" max="519" width="13" customWidth="1"/>
    <col min="769" max="769" width="10.28515625" customWidth="1"/>
    <col min="770" max="770" width="12.85546875" customWidth="1"/>
    <col min="771" max="771" width="11.42578125" customWidth="1"/>
    <col min="773" max="773" width="11.42578125" customWidth="1"/>
    <col min="774" max="774" width="10.7109375" customWidth="1"/>
    <col min="775" max="775" width="13" customWidth="1"/>
    <col min="1025" max="1025" width="10.28515625" customWidth="1"/>
    <col min="1026" max="1026" width="12.85546875" customWidth="1"/>
    <col min="1027" max="1027" width="11.42578125" customWidth="1"/>
    <col min="1029" max="1029" width="11.42578125" customWidth="1"/>
    <col min="1030" max="1030" width="10.7109375" customWidth="1"/>
    <col min="1031" max="1031" width="13" customWidth="1"/>
    <col min="1281" max="1281" width="10.28515625" customWidth="1"/>
    <col min="1282" max="1282" width="12.85546875" customWidth="1"/>
    <col min="1283" max="1283" width="11.42578125" customWidth="1"/>
    <col min="1285" max="1285" width="11.42578125" customWidth="1"/>
    <col min="1286" max="1286" width="10.7109375" customWidth="1"/>
    <col min="1287" max="1287" width="13" customWidth="1"/>
    <col min="1537" max="1537" width="10.28515625" customWidth="1"/>
    <col min="1538" max="1538" width="12.85546875" customWidth="1"/>
    <col min="1539" max="1539" width="11.42578125" customWidth="1"/>
    <col min="1541" max="1541" width="11.42578125" customWidth="1"/>
    <col min="1542" max="1542" width="10.7109375" customWidth="1"/>
    <col min="1543" max="1543" width="13" customWidth="1"/>
    <col min="1793" max="1793" width="10.28515625" customWidth="1"/>
    <col min="1794" max="1794" width="12.85546875" customWidth="1"/>
    <col min="1795" max="1795" width="11.42578125" customWidth="1"/>
    <col min="1797" max="1797" width="11.42578125" customWidth="1"/>
    <col min="1798" max="1798" width="10.7109375" customWidth="1"/>
    <col min="1799" max="1799" width="13" customWidth="1"/>
    <col min="2049" max="2049" width="10.28515625" customWidth="1"/>
    <col min="2050" max="2050" width="12.85546875" customWidth="1"/>
    <col min="2051" max="2051" width="11.42578125" customWidth="1"/>
    <col min="2053" max="2053" width="11.42578125" customWidth="1"/>
    <col min="2054" max="2054" width="10.7109375" customWidth="1"/>
    <col min="2055" max="2055" width="13" customWidth="1"/>
    <col min="2305" max="2305" width="10.28515625" customWidth="1"/>
    <col min="2306" max="2306" width="12.85546875" customWidth="1"/>
    <col min="2307" max="2307" width="11.42578125" customWidth="1"/>
    <col min="2309" max="2309" width="11.42578125" customWidth="1"/>
    <col min="2310" max="2310" width="10.7109375" customWidth="1"/>
    <col min="2311" max="2311" width="13" customWidth="1"/>
    <col min="2561" max="2561" width="10.28515625" customWidth="1"/>
    <col min="2562" max="2562" width="12.85546875" customWidth="1"/>
    <col min="2563" max="2563" width="11.42578125" customWidth="1"/>
    <col min="2565" max="2565" width="11.42578125" customWidth="1"/>
    <col min="2566" max="2566" width="10.7109375" customWidth="1"/>
    <col min="2567" max="2567" width="13" customWidth="1"/>
    <col min="2817" max="2817" width="10.28515625" customWidth="1"/>
    <col min="2818" max="2818" width="12.85546875" customWidth="1"/>
    <col min="2819" max="2819" width="11.42578125" customWidth="1"/>
    <col min="2821" max="2821" width="11.42578125" customWidth="1"/>
    <col min="2822" max="2822" width="10.7109375" customWidth="1"/>
    <col min="2823" max="2823" width="13" customWidth="1"/>
    <col min="3073" max="3073" width="10.28515625" customWidth="1"/>
    <col min="3074" max="3074" width="12.85546875" customWidth="1"/>
    <col min="3075" max="3075" width="11.42578125" customWidth="1"/>
    <col min="3077" max="3077" width="11.42578125" customWidth="1"/>
    <col min="3078" max="3078" width="10.7109375" customWidth="1"/>
    <col min="3079" max="3079" width="13" customWidth="1"/>
    <col min="3329" max="3329" width="10.28515625" customWidth="1"/>
    <col min="3330" max="3330" width="12.85546875" customWidth="1"/>
    <col min="3331" max="3331" width="11.42578125" customWidth="1"/>
    <col min="3333" max="3333" width="11.42578125" customWidth="1"/>
    <col min="3334" max="3334" width="10.7109375" customWidth="1"/>
    <col min="3335" max="3335" width="13" customWidth="1"/>
    <col min="3585" max="3585" width="10.28515625" customWidth="1"/>
    <col min="3586" max="3586" width="12.85546875" customWidth="1"/>
    <col min="3587" max="3587" width="11.42578125" customWidth="1"/>
    <col min="3589" max="3589" width="11.42578125" customWidth="1"/>
    <col min="3590" max="3590" width="10.7109375" customWidth="1"/>
    <col min="3591" max="3591" width="13" customWidth="1"/>
    <col min="3841" max="3841" width="10.28515625" customWidth="1"/>
    <col min="3842" max="3842" width="12.85546875" customWidth="1"/>
    <col min="3843" max="3843" width="11.42578125" customWidth="1"/>
    <col min="3845" max="3845" width="11.42578125" customWidth="1"/>
    <col min="3846" max="3846" width="10.7109375" customWidth="1"/>
    <col min="3847" max="3847" width="13" customWidth="1"/>
    <col min="4097" max="4097" width="10.28515625" customWidth="1"/>
    <col min="4098" max="4098" width="12.85546875" customWidth="1"/>
    <col min="4099" max="4099" width="11.42578125" customWidth="1"/>
    <col min="4101" max="4101" width="11.42578125" customWidth="1"/>
    <col min="4102" max="4102" width="10.7109375" customWidth="1"/>
    <col min="4103" max="4103" width="13" customWidth="1"/>
    <col min="4353" max="4353" width="10.28515625" customWidth="1"/>
    <col min="4354" max="4354" width="12.85546875" customWidth="1"/>
    <col min="4355" max="4355" width="11.42578125" customWidth="1"/>
    <col min="4357" max="4357" width="11.42578125" customWidth="1"/>
    <col min="4358" max="4358" width="10.7109375" customWidth="1"/>
    <col min="4359" max="4359" width="13" customWidth="1"/>
    <col min="4609" max="4609" width="10.28515625" customWidth="1"/>
    <col min="4610" max="4610" width="12.85546875" customWidth="1"/>
    <col min="4611" max="4611" width="11.42578125" customWidth="1"/>
    <col min="4613" max="4613" width="11.42578125" customWidth="1"/>
    <col min="4614" max="4614" width="10.7109375" customWidth="1"/>
    <col min="4615" max="4615" width="13" customWidth="1"/>
    <col min="4865" max="4865" width="10.28515625" customWidth="1"/>
    <col min="4866" max="4866" width="12.85546875" customWidth="1"/>
    <col min="4867" max="4867" width="11.42578125" customWidth="1"/>
    <col min="4869" max="4869" width="11.42578125" customWidth="1"/>
    <col min="4870" max="4870" width="10.7109375" customWidth="1"/>
    <col min="4871" max="4871" width="13" customWidth="1"/>
    <col min="5121" max="5121" width="10.28515625" customWidth="1"/>
    <col min="5122" max="5122" width="12.85546875" customWidth="1"/>
    <col min="5123" max="5123" width="11.42578125" customWidth="1"/>
    <col min="5125" max="5125" width="11.42578125" customWidth="1"/>
    <col min="5126" max="5126" width="10.7109375" customWidth="1"/>
    <col min="5127" max="5127" width="13" customWidth="1"/>
    <col min="5377" max="5377" width="10.28515625" customWidth="1"/>
    <col min="5378" max="5378" width="12.85546875" customWidth="1"/>
    <col min="5379" max="5379" width="11.42578125" customWidth="1"/>
    <col min="5381" max="5381" width="11.42578125" customWidth="1"/>
    <col min="5382" max="5382" width="10.7109375" customWidth="1"/>
    <col min="5383" max="5383" width="13" customWidth="1"/>
    <col min="5633" max="5633" width="10.28515625" customWidth="1"/>
    <col min="5634" max="5634" width="12.85546875" customWidth="1"/>
    <col min="5635" max="5635" width="11.42578125" customWidth="1"/>
    <col min="5637" max="5637" width="11.42578125" customWidth="1"/>
    <col min="5638" max="5638" width="10.7109375" customWidth="1"/>
    <col min="5639" max="5639" width="13" customWidth="1"/>
    <col min="5889" max="5889" width="10.28515625" customWidth="1"/>
    <col min="5890" max="5890" width="12.85546875" customWidth="1"/>
    <col min="5891" max="5891" width="11.42578125" customWidth="1"/>
    <col min="5893" max="5893" width="11.42578125" customWidth="1"/>
    <col min="5894" max="5894" width="10.7109375" customWidth="1"/>
    <col min="5895" max="5895" width="13" customWidth="1"/>
    <col min="6145" max="6145" width="10.28515625" customWidth="1"/>
    <col min="6146" max="6146" width="12.85546875" customWidth="1"/>
    <col min="6147" max="6147" width="11.42578125" customWidth="1"/>
    <col min="6149" max="6149" width="11.42578125" customWidth="1"/>
    <col min="6150" max="6150" width="10.7109375" customWidth="1"/>
    <col min="6151" max="6151" width="13" customWidth="1"/>
    <col min="6401" max="6401" width="10.28515625" customWidth="1"/>
    <col min="6402" max="6402" width="12.85546875" customWidth="1"/>
    <col min="6403" max="6403" width="11.42578125" customWidth="1"/>
    <col min="6405" max="6405" width="11.42578125" customWidth="1"/>
    <col min="6406" max="6406" width="10.7109375" customWidth="1"/>
    <col min="6407" max="6407" width="13" customWidth="1"/>
    <col min="6657" max="6657" width="10.28515625" customWidth="1"/>
    <col min="6658" max="6658" width="12.85546875" customWidth="1"/>
    <col min="6659" max="6659" width="11.42578125" customWidth="1"/>
    <col min="6661" max="6661" width="11.42578125" customWidth="1"/>
    <col min="6662" max="6662" width="10.7109375" customWidth="1"/>
    <col min="6663" max="6663" width="13" customWidth="1"/>
    <col min="6913" max="6913" width="10.28515625" customWidth="1"/>
    <col min="6914" max="6914" width="12.85546875" customWidth="1"/>
    <col min="6915" max="6915" width="11.42578125" customWidth="1"/>
    <col min="6917" max="6917" width="11.42578125" customWidth="1"/>
    <col min="6918" max="6918" width="10.7109375" customWidth="1"/>
    <col min="6919" max="6919" width="13" customWidth="1"/>
    <col min="7169" max="7169" width="10.28515625" customWidth="1"/>
    <col min="7170" max="7170" width="12.85546875" customWidth="1"/>
    <col min="7171" max="7171" width="11.42578125" customWidth="1"/>
    <col min="7173" max="7173" width="11.42578125" customWidth="1"/>
    <col min="7174" max="7174" width="10.7109375" customWidth="1"/>
    <col min="7175" max="7175" width="13" customWidth="1"/>
    <col min="7425" max="7425" width="10.28515625" customWidth="1"/>
    <col min="7426" max="7426" width="12.85546875" customWidth="1"/>
    <col min="7427" max="7427" width="11.42578125" customWidth="1"/>
    <col min="7429" max="7429" width="11.42578125" customWidth="1"/>
    <col min="7430" max="7430" width="10.7109375" customWidth="1"/>
    <col min="7431" max="7431" width="13" customWidth="1"/>
    <col min="7681" max="7681" width="10.28515625" customWidth="1"/>
    <col min="7682" max="7682" width="12.85546875" customWidth="1"/>
    <col min="7683" max="7683" width="11.42578125" customWidth="1"/>
    <col min="7685" max="7685" width="11.42578125" customWidth="1"/>
    <col min="7686" max="7686" width="10.7109375" customWidth="1"/>
    <col min="7687" max="7687" width="13" customWidth="1"/>
    <col min="7937" max="7937" width="10.28515625" customWidth="1"/>
    <col min="7938" max="7938" width="12.85546875" customWidth="1"/>
    <col min="7939" max="7939" width="11.42578125" customWidth="1"/>
    <col min="7941" max="7941" width="11.42578125" customWidth="1"/>
    <col min="7942" max="7942" width="10.7109375" customWidth="1"/>
    <col min="7943" max="7943" width="13" customWidth="1"/>
    <col min="8193" max="8193" width="10.28515625" customWidth="1"/>
    <col min="8194" max="8194" width="12.85546875" customWidth="1"/>
    <col min="8195" max="8195" width="11.42578125" customWidth="1"/>
    <col min="8197" max="8197" width="11.42578125" customWidth="1"/>
    <col min="8198" max="8198" width="10.7109375" customWidth="1"/>
    <col min="8199" max="8199" width="13" customWidth="1"/>
    <col min="8449" max="8449" width="10.28515625" customWidth="1"/>
    <col min="8450" max="8450" width="12.85546875" customWidth="1"/>
    <col min="8451" max="8451" width="11.42578125" customWidth="1"/>
    <col min="8453" max="8453" width="11.42578125" customWidth="1"/>
    <col min="8454" max="8454" width="10.7109375" customWidth="1"/>
    <col min="8455" max="8455" width="13" customWidth="1"/>
    <col min="8705" max="8705" width="10.28515625" customWidth="1"/>
    <col min="8706" max="8706" width="12.85546875" customWidth="1"/>
    <col min="8707" max="8707" width="11.42578125" customWidth="1"/>
    <col min="8709" max="8709" width="11.42578125" customWidth="1"/>
    <col min="8710" max="8710" width="10.7109375" customWidth="1"/>
    <col min="8711" max="8711" width="13" customWidth="1"/>
    <col min="8961" max="8961" width="10.28515625" customWidth="1"/>
    <col min="8962" max="8962" width="12.85546875" customWidth="1"/>
    <col min="8963" max="8963" width="11.42578125" customWidth="1"/>
    <col min="8965" max="8965" width="11.42578125" customWidth="1"/>
    <col min="8966" max="8966" width="10.7109375" customWidth="1"/>
    <col min="8967" max="8967" width="13" customWidth="1"/>
    <col min="9217" max="9217" width="10.28515625" customWidth="1"/>
    <col min="9218" max="9218" width="12.85546875" customWidth="1"/>
    <col min="9219" max="9219" width="11.42578125" customWidth="1"/>
    <col min="9221" max="9221" width="11.42578125" customWidth="1"/>
    <col min="9222" max="9222" width="10.7109375" customWidth="1"/>
    <col min="9223" max="9223" width="13" customWidth="1"/>
    <col min="9473" max="9473" width="10.28515625" customWidth="1"/>
    <col min="9474" max="9474" width="12.85546875" customWidth="1"/>
    <col min="9475" max="9475" width="11.42578125" customWidth="1"/>
    <col min="9477" max="9477" width="11.42578125" customWidth="1"/>
    <col min="9478" max="9478" width="10.7109375" customWidth="1"/>
    <col min="9479" max="9479" width="13" customWidth="1"/>
    <col min="9729" max="9729" width="10.28515625" customWidth="1"/>
    <col min="9730" max="9730" width="12.85546875" customWidth="1"/>
    <col min="9731" max="9731" width="11.42578125" customWidth="1"/>
    <col min="9733" max="9733" width="11.42578125" customWidth="1"/>
    <col min="9734" max="9734" width="10.7109375" customWidth="1"/>
    <col min="9735" max="9735" width="13" customWidth="1"/>
    <col min="9985" max="9985" width="10.28515625" customWidth="1"/>
    <col min="9986" max="9986" width="12.85546875" customWidth="1"/>
    <col min="9987" max="9987" width="11.42578125" customWidth="1"/>
    <col min="9989" max="9989" width="11.42578125" customWidth="1"/>
    <col min="9990" max="9990" width="10.7109375" customWidth="1"/>
    <col min="9991" max="9991" width="13" customWidth="1"/>
    <col min="10241" max="10241" width="10.28515625" customWidth="1"/>
    <col min="10242" max="10242" width="12.85546875" customWidth="1"/>
    <col min="10243" max="10243" width="11.42578125" customWidth="1"/>
    <col min="10245" max="10245" width="11.42578125" customWidth="1"/>
    <col min="10246" max="10246" width="10.7109375" customWidth="1"/>
    <col min="10247" max="10247" width="13" customWidth="1"/>
    <col min="10497" max="10497" width="10.28515625" customWidth="1"/>
    <col min="10498" max="10498" width="12.85546875" customWidth="1"/>
    <col min="10499" max="10499" width="11.42578125" customWidth="1"/>
    <col min="10501" max="10501" width="11.42578125" customWidth="1"/>
    <col min="10502" max="10502" width="10.7109375" customWidth="1"/>
    <col min="10503" max="10503" width="13" customWidth="1"/>
    <col min="10753" max="10753" width="10.28515625" customWidth="1"/>
    <col min="10754" max="10754" width="12.85546875" customWidth="1"/>
    <col min="10755" max="10755" width="11.42578125" customWidth="1"/>
    <col min="10757" max="10757" width="11.42578125" customWidth="1"/>
    <col min="10758" max="10758" width="10.7109375" customWidth="1"/>
    <col min="10759" max="10759" width="13" customWidth="1"/>
    <col min="11009" max="11009" width="10.28515625" customWidth="1"/>
    <col min="11010" max="11010" width="12.85546875" customWidth="1"/>
    <col min="11011" max="11011" width="11.42578125" customWidth="1"/>
    <col min="11013" max="11013" width="11.42578125" customWidth="1"/>
    <col min="11014" max="11014" width="10.7109375" customWidth="1"/>
    <col min="11015" max="11015" width="13" customWidth="1"/>
    <col min="11265" max="11265" width="10.28515625" customWidth="1"/>
    <col min="11266" max="11266" width="12.85546875" customWidth="1"/>
    <col min="11267" max="11267" width="11.42578125" customWidth="1"/>
    <col min="11269" max="11269" width="11.42578125" customWidth="1"/>
    <col min="11270" max="11270" width="10.7109375" customWidth="1"/>
    <col min="11271" max="11271" width="13" customWidth="1"/>
    <col min="11521" max="11521" width="10.28515625" customWidth="1"/>
    <col min="11522" max="11522" width="12.85546875" customWidth="1"/>
    <col min="11523" max="11523" width="11.42578125" customWidth="1"/>
    <col min="11525" max="11525" width="11.42578125" customWidth="1"/>
    <col min="11526" max="11526" width="10.7109375" customWidth="1"/>
    <col min="11527" max="11527" width="13" customWidth="1"/>
    <col min="11777" max="11777" width="10.28515625" customWidth="1"/>
    <col min="11778" max="11778" width="12.85546875" customWidth="1"/>
    <col min="11779" max="11779" width="11.42578125" customWidth="1"/>
    <col min="11781" max="11781" width="11.42578125" customWidth="1"/>
    <col min="11782" max="11782" width="10.7109375" customWidth="1"/>
    <col min="11783" max="11783" width="13" customWidth="1"/>
    <col min="12033" max="12033" width="10.28515625" customWidth="1"/>
    <col min="12034" max="12034" width="12.85546875" customWidth="1"/>
    <col min="12035" max="12035" width="11.42578125" customWidth="1"/>
    <col min="12037" max="12037" width="11.42578125" customWidth="1"/>
    <col min="12038" max="12038" width="10.7109375" customWidth="1"/>
    <col min="12039" max="12039" width="13" customWidth="1"/>
    <col min="12289" max="12289" width="10.28515625" customWidth="1"/>
    <col min="12290" max="12290" width="12.85546875" customWidth="1"/>
    <col min="12291" max="12291" width="11.42578125" customWidth="1"/>
    <col min="12293" max="12293" width="11.42578125" customWidth="1"/>
    <col min="12294" max="12294" width="10.7109375" customWidth="1"/>
    <col min="12295" max="12295" width="13" customWidth="1"/>
    <col min="12545" max="12545" width="10.28515625" customWidth="1"/>
    <col min="12546" max="12546" width="12.85546875" customWidth="1"/>
    <col min="12547" max="12547" width="11.42578125" customWidth="1"/>
    <col min="12549" max="12549" width="11.42578125" customWidth="1"/>
    <col min="12550" max="12550" width="10.7109375" customWidth="1"/>
    <col min="12551" max="12551" width="13" customWidth="1"/>
    <col min="12801" max="12801" width="10.28515625" customWidth="1"/>
    <col min="12802" max="12802" width="12.85546875" customWidth="1"/>
    <col min="12803" max="12803" width="11.42578125" customWidth="1"/>
    <col min="12805" max="12805" width="11.42578125" customWidth="1"/>
    <col min="12806" max="12806" width="10.7109375" customWidth="1"/>
    <col min="12807" max="12807" width="13" customWidth="1"/>
    <col min="13057" max="13057" width="10.28515625" customWidth="1"/>
    <col min="13058" max="13058" width="12.85546875" customWidth="1"/>
    <col min="13059" max="13059" width="11.42578125" customWidth="1"/>
    <col min="13061" max="13061" width="11.42578125" customWidth="1"/>
    <col min="13062" max="13062" width="10.7109375" customWidth="1"/>
    <col min="13063" max="13063" width="13" customWidth="1"/>
    <col min="13313" max="13313" width="10.28515625" customWidth="1"/>
    <col min="13314" max="13314" width="12.85546875" customWidth="1"/>
    <col min="13315" max="13315" width="11.42578125" customWidth="1"/>
    <col min="13317" max="13317" width="11.42578125" customWidth="1"/>
    <col min="13318" max="13318" width="10.7109375" customWidth="1"/>
    <col min="13319" max="13319" width="13" customWidth="1"/>
    <col min="13569" max="13569" width="10.28515625" customWidth="1"/>
    <col min="13570" max="13570" width="12.85546875" customWidth="1"/>
    <col min="13571" max="13571" width="11.42578125" customWidth="1"/>
    <col min="13573" max="13573" width="11.42578125" customWidth="1"/>
    <col min="13574" max="13574" width="10.7109375" customWidth="1"/>
    <col min="13575" max="13575" width="13" customWidth="1"/>
    <col min="13825" max="13825" width="10.28515625" customWidth="1"/>
    <col min="13826" max="13826" width="12.85546875" customWidth="1"/>
    <col min="13827" max="13827" width="11.42578125" customWidth="1"/>
    <col min="13829" max="13829" width="11.42578125" customWidth="1"/>
    <col min="13830" max="13830" width="10.7109375" customWidth="1"/>
    <col min="13831" max="13831" width="13" customWidth="1"/>
    <col min="14081" max="14081" width="10.28515625" customWidth="1"/>
    <col min="14082" max="14082" width="12.85546875" customWidth="1"/>
    <col min="14083" max="14083" width="11.42578125" customWidth="1"/>
    <col min="14085" max="14085" width="11.42578125" customWidth="1"/>
    <col min="14086" max="14086" width="10.7109375" customWidth="1"/>
    <col min="14087" max="14087" width="13" customWidth="1"/>
    <col min="14337" max="14337" width="10.28515625" customWidth="1"/>
    <col min="14338" max="14338" width="12.85546875" customWidth="1"/>
    <col min="14339" max="14339" width="11.42578125" customWidth="1"/>
    <col min="14341" max="14341" width="11.42578125" customWidth="1"/>
    <col min="14342" max="14342" width="10.7109375" customWidth="1"/>
    <col min="14343" max="14343" width="13" customWidth="1"/>
    <col min="14593" max="14593" width="10.28515625" customWidth="1"/>
    <col min="14594" max="14594" width="12.85546875" customWidth="1"/>
    <col min="14595" max="14595" width="11.42578125" customWidth="1"/>
    <col min="14597" max="14597" width="11.42578125" customWidth="1"/>
    <col min="14598" max="14598" width="10.7109375" customWidth="1"/>
    <col min="14599" max="14599" width="13" customWidth="1"/>
    <col min="14849" max="14849" width="10.28515625" customWidth="1"/>
    <col min="14850" max="14850" width="12.85546875" customWidth="1"/>
    <col min="14851" max="14851" width="11.42578125" customWidth="1"/>
    <col min="14853" max="14853" width="11.42578125" customWidth="1"/>
    <col min="14854" max="14854" width="10.7109375" customWidth="1"/>
    <col min="14855" max="14855" width="13" customWidth="1"/>
    <col min="15105" max="15105" width="10.28515625" customWidth="1"/>
    <col min="15106" max="15106" width="12.85546875" customWidth="1"/>
    <col min="15107" max="15107" width="11.42578125" customWidth="1"/>
    <col min="15109" max="15109" width="11.42578125" customWidth="1"/>
    <col min="15110" max="15110" width="10.7109375" customWidth="1"/>
    <col min="15111" max="15111" width="13" customWidth="1"/>
    <col min="15361" max="15361" width="10.28515625" customWidth="1"/>
    <col min="15362" max="15362" width="12.85546875" customWidth="1"/>
    <col min="15363" max="15363" width="11.42578125" customWidth="1"/>
    <col min="15365" max="15365" width="11.42578125" customWidth="1"/>
    <col min="15366" max="15366" width="10.7109375" customWidth="1"/>
    <col min="15367" max="15367" width="13" customWidth="1"/>
    <col min="15617" max="15617" width="10.28515625" customWidth="1"/>
    <col min="15618" max="15618" width="12.85546875" customWidth="1"/>
    <col min="15619" max="15619" width="11.42578125" customWidth="1"/>
    <col min="15621" max="15621" width="11.42578125" customWidth="1"/>
    <col min="15622" max="15622" width="10.7109375" customWidth="1"/>
    <col min="15623" max="15623" width="13" customWidth="1"/>
    <col min="15873" max="15873" width="10.28515625" customWidth="1"/>
    <col min="15874" max="15874" width="12.85546875" customWidth="1"/>
    <col min="15875" max="15875" width="11.42578125" customWidth="1"/>
    <col min="15877" max="15877" width="11.42578125" customWidth="1"/>
    <col min="15878" max="15878" width="10.7109375" customWidth="1"/>
    <col min="15879" max="15879" width="13" customWidth="1"/>
    <col min="16129" max="16129" width="10.28515625" customWidth="1"/>
    <col min="16130" max="16130" width="12.85546875" customWidth="1"/>
    <col min="16131" max="16131" width="11.42578125" customWidth="1"/>
    <col min="16133" max="16133" width="11.42578125" customWidth="1"/>
    <col min="16134" max="16134" width="10.7109375" customWidth="1"/>
    <col min="16135" max="16135" width="13" customWidth="1"/>
  </cols>
  <sheetData>
    <row r="1" spans="1:12" x14ac:dyDescent="0.25">
      <c r="A1" s="1" t="s">
        <v>0</v>
      </c>
      <c r="B1" s="2"/>
      <c r="C1" s="2"/>
      <c r="D1" s="2"/>
    </row>
    <row r="2" spans="1:12" x14ac:dyDescent="0.25">
      <c r="A2" t="s">
        <v>28</v>
      </c>
      <c r="B2" t="s">
        <v>29</v>
      </c>
      <c r="C2" t="s">
        <v>18</v>
      </c>
      <c r="D2" t="s">
        <v>14</v>
      </c>
      <c r="E2" t="s">
        <v>12</v>
      </c>
      <c r="F2" t="s">
        <v>13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  <c r="L2" t="s">
        <v>30</v>
      </c>
    </row>
    <row r="3" spans="1:12" x14ac:dyDescent="0.25">
      <c r="A3">
        <v>1</v>
      </c>
      <c r="B3" t="s">
        <v>37</v>
      </c>
      <c r="C3">
        <v>3.7273040000000002</v>
      </c>
      <c r="D3">
        <v>0.15226700000000001</v>
      </c>
      <c r="E3">
        <v>3.1990999999999999E-2</v>
      </c>
      <c r="F3">
        <v>43.251330000000003</v>
      </c>
      <c r="G3">
        <v>15.062379999999999</v>
      </c>
      <c r="H3">
        <v>9.0597720000000006</v>
      </c>
      <c r="I3">
        <v>4.1127229999999999</v>
      </c>
      <c r="J3">
        <v>1.613399</v>
      </c>
      <c r="K3">
        <v>21.25245</v>
      </c>
      <c r="L3">
        <v>98.263630000000006</v>
      </c>
    </row>
    <row r="4" spans="1:12" x14ac:dyDescent="0.25">
      <c r="A4">
        <v>2</v>
      </c>
      <c r="B4" t="s">
        <v>37</v>
      </c>
      <c r="C4">
        <v>3.744678</v>
      </c>
      <c r="D4">
        <v>0.117442</v>
      </c>
      <c r="E4">
        <v>2.8844000000000002E-2</v>
      </c>
      <c r="F4">
        <v>43.496960000000001</v>
      </c>
      <c r="G4">
        <v>15.56841</v>
      </c>
      <c r="H4">
        <v>8.4084079999999997</v>
      </c>
      <c r="I4">
        <v>4.8831579999999999</v>
      </c>
      <c r="J4">
        <v>1.796524</v>
      </c>
      <c r="K4">
        <v>21.25245</v>
      </c>
      <c r="L4">
        <v>99.296880000000002</v>
      </c>
    </row>
    <row r="5" spans="1:12" x14ac:dyDescent="0.25">
      <c r="A5">
        <v>3</v>
      </c>
      <c r="B5" t="s">
        <v>37</v>
      </c>
      <c r="C5">
        <v>3.9062760000000001</v>
      </c>
      <c r="D5">
        <v>0.16684599999999999</v>
      </c>
      <c r="E5">
        <v>3.1976999999999998E-2</v>
      </c>
      <c r="F5">
        <v>42.891370000000002</v>
      </c>
      <c r="G5">
        <v>15.348739999999999</v>
      </c>
      <c r="H5">
        <v>9.6287000000000003</v>
      </c>
      <c r="I5">
        <v>4.1649320000000003</v>
      </c>
      <c r="J5">
        <v>1.62052</v>
      </c>
      <c r="K5">
        <v>21.25245</v>
      </c>
      <c r="L5">
        <v>99.011830000000003</v>
      </c>
    </row>
    <row r="6" spans="1:12" x14ac:dyDescent="0.25">
      <c r="A6">
        <v>4</v>
      </c>
      <c r="B6" t="s">
        <v>37</v>
      </c>
      <c r="C6">
        <v>3.8556780000000002</v>
      </c>
      <c r="D6">
        <v>0.17976300000000001</v>
      </c>
      <c r="E6">
        <v>2.9287000000000001E-2</v>
      </c>
      <c r="F6">
        <v>43.528390000000002</v>
      </c>
      <c r="G6">
        <v>15.565670000000001</v>
      </c>
      <c r="H6">
        <v>9.1881629999999994</v>
      </c>
      <c r="I6">
        <v>4.1763539999999999</v>
      </c>
      <c r="J6">
        <v>1.7322409999999999</v>
      </c>
      <c r="K6">
        <v>21.25245</v>
      </c>
      <c r="L6">
        <v>99.507999999999996</v>
      </c>
    </row>
    <row r="7" spans="1:12" x14ac:dyDescent="0.25">
      <c r="A7">
        <v>5</v>
      </c>
      <c r="B7" t="s">
        <v>37</v>
      </c>
      <c r="C7">
        <v>3.7221250000000001</v>
      </c>
      <c r="D7">
        <v>0.20303299999999999</v>
      </c>
      <c r="E7">
        <v>3.1544000000000003E-2</v>
      </c>
      <c r="F7">
        <v>43.364040000000003</v>
      </c>
      <c r="G7">
        <v>15.39232</v>
      </c>
      <c r="H7">
        <v>9.5055359999999993</v>
      </c>
      <c r="I7">
        <v>3.9981309999999999</v>
      </c>
      <c r="J7">
        <v>1.3814919999999999</v>
      </c>
      <c r="K7">
        <v>21.25245</v>
      </c>
      <c r="L7">
        <v>98.85069</v>
      </c>
    </row>
    <row r="8" spans="1:12" x14ac:dyDescent="0.25">
      <c r="A8">
        <v>6</v>
      </c>
      <c r="B8" t="s">
        <v>37</v>
      </c>
      <c r="C8">
        <v>3.7433519999999998</v>
      </c>
      <c r="D8">
        <v>0.35133500000000001</v>
      </c>
      <c r="E8">
        <v>7.2637999999999994E-2</v>
      </c>
      <c r="F8">
        <v>43.398299999999999</v>
      </c>
      <c r="G8">
        <v>15.52882</v>
      </c>
      <c r="H8">
        <v>9.4359169999999999</v>
      </c>
      <c r="I8">
        <v>4.2935239999999997</v>
      </c>
      <c r="J8">
        <v>1.46496</v>
      </c>
      <c r="K8">
        <v>21.25245</v>
      </c>
      <c r="L8">
        <v>99.541319999999999</v>
      </c>
    </row>
    <row r="9" spans="1:12" x14ac:dyDescent="0.25">
      <c r="A9">
        <v>7</v>
      </c>
      <c r="B9" t="s">
        <v>37</v>
      </c>
      <c r="C9">
        <v>3.667176</v>
      </c>
      <c r="D9">
        <v>0.21152899999999999</v>
      </c>
      <c r="E9">
        <v>5.4681E-2</v>
      </c>
      <c r="F9">
        <v>42.883360000000003</v>
      </c>
      <c r="G9">
        <v>15.41179</v>
      </c>
      <c r="H9">
        <v>9.4203220000000005</v>
      </c>
      <c r="I9">
        <v>4.0733189999999997</v>
      </c>
      <c r="J9">
        <v>1.5803990000000001</v>
      </c>
      <c r="K9">
        <v>21.25245</v>
      </c>
      <c r="L9">
        <v>98.555049999999994</v>
      </c>
    </row>
    <row r="10" spans="1:12" x14ac:dyDescent="0.25">
      <c r="A10">
        <v>8</v>
      </c>
      <c r="B10" t="s">
        <v>37</v>
      </c>
      <c r="C10">
        <v>3.5500959999999999</v>
      </c>
      <c r="D10">
        <v>0.21146200000000001</v>
      </c>
      <c r="E10">
        <v>5.0014000000000003E-2</v>
      </c>
      <c r="F10">
        <v>42.836530000000003</v>
      </c>
      <c r="G10">
        <v>15.06218</v>
      </c>
      <c r="H10">
        <v>9.2927999999999997</v>
      </c>
      <c r="I10">
        <v>4.1805640000000004</v>
      </c>
      <c r="J10">
        <v>1.5882369999999999</v>
      </c>
      <c r="K10">
        <v>21.25245</v>
      </c>
      <c r="L10">
        <v>98.024349999999998</v>
      </c>
    </row>
    <row r="11" spans="1:12" x14ac:dyDescent="0.25">
      <c r="A11">
        <v>9</v>
      </c>
      <c r="B11" t="s">
        <v>37</v>
      </c>
      <c r="C11">
        <v>3.6932830000000001</v>
      </c>
      <c r="D11">
        <v>0.31911</v>
      </c>
      <c r="E11">
        <v>6.3696000000000003E-2</v>
      </c>
      <c r="F11">
        <v>42.831519999999998</v>
      </c>
      <c r="G11">
        <v>15.38658</v>
      </c>
      <c r="H11">
        <v>9.3107410000000002</v>
      </c>
      <c r="I11">
        <v>4.3572199999999999</v>
      </c>
      <c r="J11">
        <v>1.7864500000000001</v>
      </c>
      <c r="K11">
        <v>21.25245</v>
      </c>
      <c r="L11">
        <v>99.001059999999995</v>
      </c>
    </row>
    <row r="12" spans="1:12" x14ac:dyDescent="0.25">
      <c r="A12">
        <v>10</v>
      </c>
      <c r="B12" t="s">
        <v>37</v>
      </c>
      <c r="C12">
        <v>3.9603999999999999</v>
      </c>
      <c r="D12">
        <v>0.234267</v>
      </c>
      <c r="E12">
        <v>6.5639000000000003E-2</v>
      </c>
      <c r="F12">
        <v>42.742899999999999</v>
      </c>
      <c r="G12">
        <v>15.559659999999999</v>
      </c>
      <c r="H12">
        <v>9.5663239999999998</v>
      </c>
      <c r="I12">
        <v>4.1105479999999996</v>
      </c>
      <c r="J12">
        <v>1.5993379999999999</v>
      </c>
      <c r="K12">
        <v>21.25245</v>
      </c>
      <c r="L12">
        <v>99.091530000000006</v>
      </c>
    </row>
    <row r="13" spans="1:12" x14ac:dyDescent="0.25">
      <c r="A13">
        <v>11</v>
      </c>
      <c r="B13" t="s">
        <v>37</v>
      </c>
      <c r="C13">
        <v>3.993655</v>
      </c>
      <c r="D13">
        <v>0.16795299999999999</v>
      </c>
      <c r="E13">
        <v>7.3201000000000002E-2</v>
      </c>
      <c r="F13">
        <v>42.986829999999998</v>
      </c>
      <c r="G13">
        <v>15.336370000000001</v>
      </c>
      <c r="H13">
        <v>9.3384929999999997</v>
      </c>
      <c r="I13">
        <v>4.3007470000000003</v>
      </c>
      <c r="J13">
        <v>1.6837470000000001</v>
      </c>
      <c r="K13">
        <v>21.25245</v>
      </c>
      <c r="L13">
        <v>99.133449999999996</v>
      </c>
    </row>
    <row r="14" spans="1:12" x14ac:dyDescent="0.25">
      <c r="A14">
        <v>12</v>
      </c>
      <c r="B14" t="s">
        <v>37</v>
      </c>
      <c r="C14">
        <v>4.1228660000000001</v>
      </c>
      <c r="D14">
        <v>0.31978800000000002</v>
      </c>
      <c r="E14">
        <v>7.0273000000000002E-2</v>
      </c>
      <c r="F14">
        <v>43.114710000000002</v>
      </c>
      <c r="G14">
        <v>15.482699999999999</v>
      </c>
      <c r="H14">
        <v>9.6964269999999999</v>
      </c>
      <c r="I14">
        <v>4.0612130000000004</v>
      </c>
      <c r="J14">
        <v>1.5307999999999999</v>
      </c>
      <c r="K14">
        <v>21.25245</v>
      </c>
      <c r="L14">
        <v>99.651250000000005</v>
      </c>
    </row>
    <row r="15" spans="1:12" x14ac:dyDescent="0.25">
      <c r="A15">
        <v>13</v>
      </c>
      <c r="B15" t="s">
        <v>37</v>
      </c>
      <c r="C15">
        <v>4.0977819999999996</v>
      </c>
      <c r="D15">
        <v>0.16777800000000001</v>
      </c>
      <c r="E15">
        <v>1.6388E-2</v>
      </c>
      <c r="F15">
        <v>43.571660000000001</v>
      </c>
      <c r="G15">
        <v>15.330880000000001</v>
      </c>
      <c r="H15">
        <v>9.9942700000000002</v>
      </c>
      <c r="I15">
        <v>3.841844</v>
      </c>
      <c r="J15">
        <v>1.415629</v>
      </c>
      <c r="K15">
        <v>21.25245</v>
      </c>
      <c r="L15">
        <v>99.688680000000005</v>
      </c>
    </row>
    <row r="16" spans="1:12" x14ac:dyDescent="0.25">
      <c r="A16">
        <v>14</v>
      </c>
      <c r="B16" t="s">
        <v>37</v>
      </c>
      <c r="C16">
        <v>4.1294310000000003</v>
      </c>
      <c r="D16">
        <v>0.19655300000000001</v>
      </c>
      <c r="E16">
        <v>2.0181000000000001E-2</v>
      </c>
      <c r="F16">
        <v>43.127859999999998</v>
      </c>
      <c r="G16">
        <v>14.863429999999999</v>
      </c>
      <c r="H16">
        <v>10.257569999999999</v>
      </c>
      <c r="I16">
        <v>3.585737</v>
      </c>
      <c r="J16">
        <v>1.5585819999999999</v>
      </c>
      <c r="K16">
        <v>21.25245</v>
      </c>
      <c r="L16">
        <v>98.991799999999998</v>
      </c>
    </row>
    <row r="17" spans="1:12" x14ac:dyDescent="0.25">
      <c r="A17">
        <v>15</v>
      </c>
      <c r="B17" t="s">
        <v>37</v>
      </c>
      <c r="C17">
        <v>4.0149239999999997</v>
      </c>
      <c r="D17">
        <v>0.101539</v>
      </c>
      <c r="E17">
        <v>2.8718E-2</v>
      </c>
      <c r="F17">
        <v>43.36195</v>
      </c>
      <c r="G17">
        <v>15.329470000000001</v>
      </c>
      <c r="H17">
        <v>9.2644450000000003</v>
      </c>
      <c r="I17">
        <v>4.3286689999999997</v>
      </c>
      <c r="J17">
        <v>1.302298</v>
      </c>
      <c r="K17">
        <v>21.25245</v>
      </c>
      <c r="L17">
        <v>98.984480000000005</v>
      </c>
    </row>
    <row r="18" spans="1:12" x14ac:dyDescent="0.25">
      <c r="A18">
        <v>16</v>
      </c>
      <c r="B18" t="s">
        <v>37</v>
      </c>
      <c r="C18">
        <v>4.1751469999999999</v>
      </c>
      <c r="D18">
        <v>0.22644500000000001</v>
      </c>
      <c r="E18">
        <v>2.7834999999999999E-2</v>
      </c>
      <c r="F18">
        <v>43.235080000000004</v>
      </c>
      <c r="G18">
        <v>15.376939999999999</v>
      </c>
      <c r="H18">
        <v>9.2378509999999991</v>
      </c>
      <c r="I18">
        <v>4.3317709999999998</v>
      </c>
      <c r="J18">
        <v>1.6815640000000001</v>
      </c>
      <c r="K18">
        <v>21.25245</v>
      </c>
      <c r="L18">
        <v>99.545100000000005</v>
      </c>
    </row>
    <row r="19" spans="1:12" x14ac:dyDescent="0.25">
      <c r="A19">
        <v>17</v>
      </c>
      <c r="B19" t="s">
        <v>37</v>
      </c>
      <c r="C19">
        <v>3.9490150000000002</v>
      </c>
      <c r="D19">
        <v>0.19181000000000001</v>
      </c>
      <c r="E19">
        <v>2.1628999999999999E-2</v>
      </c>
      <c r="F19">
        <v>43.036630000000002</v>
      </c>
      <c r="G19">
        <v>15.78506</v>
      </c>
      <c r="H19">
        <v>8.1075280000000003</v>
      </c>
      <c r="I19">
        <v>5.1590090000000002</v>
      </c>
      <c r="J19">
        <v>1.7973570000000001</v>
      </c>
      <c r="K19">
        <v>21.25245</v>
      </c>
      <c r="L19">
        <v>99.300510000000003</v>
      </c>
    </row>
    <row r="20" spans="1:12" x14ac:dyDescent="0.25">
      <c r="A20">
        <v>18</v>
      </c>
      <c r="B20" t="s">
        <v>37</v>
      </c>
      <c r="C20">
        <v>3.9292739999999999</v>
      </c>
      <c r="D20">
        <v>0.113299</v>
      </c>
      <c r="E20">
        <v>5.8700000000000002E-2</v>
      </c>
      <c r="F20">
        <v>43.278930000000003</v>
      </c>
      <c r="G20">
        <v>15.062010000000001</v>
      </c>
      <c r="H20">
        <v>8.7633220000000005</v>
      </c>
      <c r="I20">
        <v>4.6021619999999999</v>
      </c>
      <c r="J20">
        <v>1.596735</v>
      </c>
      <c r="K20">
        <v>21.25245</v>
      </c>
      <c r="L20">
        <v>98.656890000000004</v>
      </c>
    </row>
    <row r="21" spans="1:12" x14ac:dyDescent="0.25">
      <c r="A21">
        <v>19</v>
      </c>
      <c r="B21" t="s">
        <v>37</v>
      </c>
      <c r="C21">
        <v>4.1915449999999996</v>
      </c>
      <c r="D21">
        <v>0.21262500000000001</v>
      </c>
      <c r="E21">
        <v>6.0600000000000001E-2</v>
      </c>
      <c r="F21">
        <v>43.606099999999998</v>
      </c>
      <c r="G21">
        <v>15.346629999999999</v>
      </c>
      <c r="H21">
        <v>8.8534679999999994</v>
      </c>
      <c r="I21">
        <v>4.3933720000000003</v>
      </c>
      <c r="J21">
        <v>1.6900299999999999</v>
      </c>
      <c r="K21">
        <v>21.25245</v>
      </c>
      <c r="L21">
        <v>99.606830000000002</v>
      </c>
    </row>
    <row r="22" spans="1:12" x14ac:dyDescent="0.25">
      <c r="A22">
        <v>20</v>
      </c>
      <c r="B22" t="s">
        <v>37</v>
      </c>
      <c r="C22">
        <v>4.0625239999999998</v>
      </c>
      <c r="D22">
        <v>0.22823199999999999</v>
      </c>
      <c r="E22">
        <v>4.1190999999999998E-2</v>
      </c>
      <c r="F22">
        <v>43.294319999999999</v>
      </c>
      <c r="G22">
        <v>15.27882</v>
      </c>
      <c r="H22">
        <v>8.8615379999999995</v>
      </c>
      <c r="I22">
        <v>4.3276839999999996</v>
      </c>
      <c r="J22">
        <v>1.4798260000000001</v>
      </c>
      <c r="K22">
        <v>21.25245</v>
      </c>
      <c r="L22">
        <v>98.826599999999999</v>
      </c>
    </row>
    <row r="23" spans="1:12" x14ac:dyDescent="0.25">
      <c r="C23" t="s">
        <v>18</v>
      </c>
      <c r="D23" t="s">
        <v>14</v>
      </c>
      <c r="E23" t="s">
        <v>12</v>
      </c>
      <c r="F23" t="s">
        <v>13</v>
      </c>
      <c r="G23" t="s">
        <v>32</v>
      </c>
      <c r="H23" t="s">
        <v>33</v>
      </c>
      <c r="I23" t="s">
        <v>34</v>
      </c>
      <c r="J23" t="s">
        <v>35</v>
      </c>
      <c r="K23" t="s">
        <v>36</v>
      </c>
      <c r="L23" t="s">
        <v>30</v>
      </c>
    </row>
    <row r="24" spans="1:12" x14ac:dyDescent="0.25">
      <c r="B24" t="s">
        <v>38</v>
      </c>
      <c r="C24">
        <f>AVERAGE(C3:C22)</f>
        <v>3.9118265500000007</v>
      </c>
      <c r="D24">
        <f t="shared" ref="D24:L24" si="0">AVERAGE(D3:D22)</f>
        <v>0.20365380000000002</v>
      </c>
      <c r="E24">
        <f t="shared" si="0"/>
        <v>4.3951349999999993E-2</v>
      </c>
      <c r="F24">
        <f t="shared" si="0"/>
        <v>43.191938499999992</v>
      </c>
      <c r="G24">
        <f t="shared" si="0"/>
        <v>15.353942999999997</v>
      </c>
      <c r="H24">
        <f t="shared" si="0"/>
        <v>9.2595797499999986</v>
      </c>
      <c r="I24">
        <f t="shared" si="0"/>
        <v>4.26413405</v>
      </c>
      <c r="J24">
        <f t="shared" si="0"/>
        <v>1.5950064000000002</v>
      </c>
      <c r="K24">
        <f t="shared" si="0"/>
        <v>21.252450000000003</v>
      </c>
      <c r="L24">
        <f t="shared" si="0"/>
        <v>99.076496500000005</v>
      </c>
    </row>
    <row r="25" spans="1:12" x14ac:dyDescent="0.25">
      <c r="A25" s="3"/>
      <c r="B25" t="s">
        <v>39</v>
      </c>
      <c r="C25">
        <f>STDEVP(C3:C22)</f>
        <v>0.18522088389608632</v>
      </c>
      <c r="D25">
        <f t="shared" ref="D25:L25" si="1">STDEVP(D3:D22)</f>
        <v>6.4897601719632103E-2</v>
      </c>
      <c r="E25">
        <f t="shared" si="1"/>
        <v>1.8820468589477272E-2</v>
      </c>
      <c r="F25">
        <f t="shared" si="1"/>
        <v>0.26135959305667361</v>
      </c>
      <c r="G25">
        <f t="shared" si="1"/>
        <v>0.20924929761172442</v>
      </c>
      <c r="H25">
        <f t="shared" si="1"/>
        <v>0.48740019353103192</v>
      </c>
      <c r="I25">
        <f t="shared" si="1"/>
        <v>0.33140196695198942</v>
      </c>
      <c r="J25">
        <f t="shared" si="1"/>
        <v>0.13449470683651457</v>
      </c>
      <c r="K25">
        <f t="shared" si="1"/>
        <v>3.5527136788005009E-15</v>
      </c>
      <c r="L25">
        <f t="shared" si="1"/>
        <v>0.45083921451305742</v>
      </c>
    </row>
    <row r="26" spans="1:12" x14ac:dyDescent="0.25">
      <c r="A26" s="3"/>
    </row>
    <row r="27" spans="1:12" x14ac:dyDescent="0.25">
      <c r="A27" s="4" t="s">
        <v>40</v>
      </c>
      <c r="B27" s="5"/>
      <c r="C27" s="5"/>
      <c r="D27" s="5"/>
    </row>
    <row r="28" spans="1:12" ht="18" x14ac:dyDescent="0.35">
      <c r="I28" t="s">
        <v>41</v>
      </c>
    </row>
    <row r="29" spans="1:12" ht="15.75" thickBot="1" x14ac:dyDescent="0.3">
      <c r="A29" s="6" t="s">
        <v>1</v>
      </c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</row>
    <row r="30" spans="1:12" ht="15.75" x14ac:dyDescent="0.3">
      <c r="A30" s="10" t="s">
        <v>8</v>
      </c>
      <c r="B30" s="7">
        <f>H24</f>
        <v>9.2595797499999986</v>
      </c>
      <c r="C30" s="9">
        <v>325.81819999999999</v>
      </c>
      <c r="D30" s="8">
        <f t="shared" ref="D30:D41" si="2">B30/C30</f>
        <v>2.8419467512864532E-2</v>
      </c>
      <c r="E30" s="8">
        <f t="shared" ref="E30:E33" si="3">D30*3</f>
        <v>8.5258402538593597E-2</v>
      </c>
      <c r="F30" s="7">
        <f>E30*$D$51</f>
        <v>0.89402421969708634</v>
      </c>
      <c r="G30" s="25">
        <f t="shared" ref="G30:G33" si="4">F30*2/3</f>
        <v>0.59601614646472423</v>
      </c>
      <c r="H30" s="26"/>
      <c r="I30" t="s">
        <v>42</v>
      </c>
      <c r="J30" s="23">
        <f>SUM(G30:G33)</f>
        <v>1.9442243827378998</v>
      </c>
    </row>
    <row r="31" spans="1:12" ht="15.75" x14ac:dyDescent="0.3">
      <c r="A31" s="10" t="s">
        <v>9</v>
      </c>
      <c r="B31" s="7">
        <f>G24</f>
        <v>15.353942999999997</v>
      </c>
      <c r="C31" s="9">
        <v>328.23820000000001</v>
      </c>
      <c r="D31" s="8">
        <f t="shared" si="2"/>
        <v>4.6776831581455167E-2</v>
      </c>
      <c r="E31" s="8">
        <f t="shared" si="3"/>
        <v>0.14033049474436549</v>
      </c>
      <c r="F31" s="7">
        <f>E31*$D$51</f>
        <v>1.4715131568028905</v>
      </c>
      <c r="G31" s="25">
        <f t="shared" si="4"/>
        <v>0.98100877120192698</v>
      </c>
      <c r="H31" s="26"/>
      <c r="I31" t="s">
        <v>43</v>
      </c>
      <c r="J31" s="23">
        <f>G35+G36+G34</f>
        <v>2.9826720547997945</v>
      </c>
    </row>
    <row r="32" spans="1:12" ht="15.75" x14ac:dyDescent="0.3">
      <c r="A32" s="10" t="s">
        <v>10</v>
      </c>
      <c r="B32" s="7">
        <f>J24</f>
        <v>1.5950064000000002</v>
      </c>
      <c r="C32" s="9">
        <v>329.81220000000002</v>
      </c>
      <c r="D32" s="8">
        <f t="shared" si="2"/>
        <v>4.8361049106127674E-3</v>
      </c>
      <c r="E32" s="8">
        <f t="shared" si="3"/>
        <v>1.4508314731838303E-2</v>
      </c>
      <c r="F32" s="7">
        <f>E32*$D$51</f>
        <v>0.15213497287120817</v>
      </c>
      <c r="G32" s="25">
        <f t="shared" si="4"/>
        <v>0.10142331524747211</v>
      </c>
      <c r="H32" s="26"/>
      <c r="I32" t="s">
        <v>44</v>
      </c>
      <c r="J32" s="23">
        <f>G41</f>
        <v>5.010718411235402</v>
      </c>
    </row>
    <row r="33" spans="1:10" ht="15.75" x14ac:dyDescent="0.3">
      <c r="A33" s="10" t="s">
        <v>11</v>
      </c>
      <c r="B33" s="7">
        <f>I24</f>
        <v>4.26413405</v>
      </c>
      <c r="C33" s="9">
        <v>336.47820000000002</v>
      </c>
      <c r="D33" s="8">
        <f t="shared" si="2"/>
        <v>1.2672838983327894E-2</v>
      </c>
      <c r="E33" s="8">
        <f t="shared" si="3"/>
        <v>3.8018516949983677E-2</v>
      </c>
      <c r="F33" s="7">
        <f>E33*$D$51</f>
        <v>0.39866422473566432</v>
      </c>
      <c r="G33" s="25">
        <f t="shared" si="4"/>
        <v>0.26577614982377623</v>
      </c>
      <c r="H33" s="26"/>
      <c r="I33" t="s">
        <v>45</v>
      </c>
      <c r="J33" s="23">
        <f>G40</f>
        <v>2.1591090972450986</v>
      </c>
    </row>
    <row r="34" spans="1:10" x14ac:dyDescent="0.25">
      <c r="A34" s="8" t="s">
        <v>12</v>
      </c>
      <c r="B34" s="7">
        <f>E24</f>
        <v>4.3951349999999993E-2</v>
      </c>
      <c r="C34" s="11">
        <v>56.08</v>
      </c>
      <c r="D34" s="8">
        <f t="shared" si="2"/>
        <v>7.8372592724679018E-4</v>
      </c>
      <c r="E34" s="8">
        <f t="shared" ref="E34:E38" si="5">D34*1</f>
        <v>7.8372592724679018E-4</v>
      </c>
      <c r="F34" s="7">
        <f>E34*$D$51</f>
        <v>8.2181924561161874E-3</v>
      </c>
      <c r="G34" s="25">
        <f t="shared" ref="G34:G36" si="6">F34</f>
        <v>8.2181924561161874E-3</v>
      </c>
      <c r="H34" s="27"/>
    </row>
    <row r="35" spans="1:10" x14ac:dyDescent="0.25">
      <c r="A35" s="8" t="s">
        <v>13</v>
      </c>
      <c r="B35" s="7">
        <f>F24</f>
        <v>43.191938499999992</v>
      </c>
      <c r="C35" s="11">
        <v>153.33000000000001</v>
      </c>
      <c r="D35" s="8">
        <f t="shared" si="2"/>
        <v>0.28169267918867796</v>
      </c>
      <c r="E35" s="8">
        <f t="shared" si="5"/>
        <v>0.28169267918867796</v>
      </c>
      <c r="F35" s="7">
        <f>E35*$D$51</f>
        <v>2.9538446675920302</v>
      </c>
      <c r="G35" s="25">
        <f t="shared" si="6"/>
        <v>2.9538446675920302</v>
      </c>
      <c r="H35" s="27"/>
    </row>
    <row r="36" spans="1:10" ht="18" x14ac:dyDescent="0.25">
      <c r="A36" s="10" t="s">
        <v>14</v>
      </c>
      <c r="B36" s="7">
        <f>D24</f>
        <v>0.20365380000000002</v>
      </c>
      <c r="C36" s="11">
        <v>103.62</v>
      </c>
      <c r="D36" s="8">
        <f t="shared" si="2"/>
        <v>1.9653908511870297E-3</v>
      </c>
      <c r="E36" s="8">
        <f t="shared" si="5"/>
        <v>1.9653908511870297E-3</v>
      </c>
      <c r="F36" s="7">
        <f>E36*$D$51</f>
        <v>2.0609194751648012E-2</v>
      </c>
      <c r="G36" s="25">
        <f t="shared" si="6"/>
        <v>2.0609194751648012E-2</v>
      </c>
      <c r="H36" s="26"/>
      <c r="J36" s="24" t="s">
        <v>46</v>
      </c>
    </row>
    <row r="37" spans="1:10" ht="15.75" x14ac:dyDescent="0.3">
      <c r="A37" s="8" t="s">
        <v>15</v>
      </c>
      <c r="B37" s="7">
        <v>0</v>
      </c>
      <c r="C37" s="11">
        <v>18.015000000000001</v>
      </c>
      <c r="D37" s="8">
        <f t="shared" si="2"/>
        <v>0</v>
      </c>
      <c r="E37" s="8">
        <f t="shared" si="5"/>
        <v>0</v>
      </c>
      <c r="F37" s="7">
        <f>E37*$D$51</f>
        <v>0</v>
      </c>
      <c r="G37" s="25">
        <f t="shared" ref="G37" si="7">2*F37</f>
        <v>0</v>
      </c>
      <c r="H37" s="27"/>
    </row>
    <row r="38" spans="1:10" ht="15.75" x14ac:dyDescent="0.3">
      <c r="A38" s="10" t="s">
        <v>16</v>
      </c>
      <c r="B38" s="7">
        <v>0</v>
      </c>
      <c r="C38" s="11"/>
      <c r="D38" s="8"/>
      <c r="E38" s="8">
        <f t="shared" si="5"/>
        <v>0</v>
      </c>
      <c r="F38" s="8"/>
      <c r="G38" s="25"/>
      <c r="H38" s="26"/>
    </row>
    <row r="39" spans="1:10" x14ac:dyDescent="0.25">
      <c r="A39" s="8" t="s">
        <v>17</v>
      </c>
      <c r="B39" s="7">
        <v>0</v>
      </c>
      <c r="C39" s="11">
        <v>35.453000000000003</v>
      </c>
      <c r="D39" s="8">
        <f t="shared" si="2"/>
        <v>0</v>
      </c>
      <c r="E39" s="8">
        <f>D39*1</f>
        <v>0</v>
      </c>
      <c r="F39" s="7">
        <f>E39*$D$51</f>
        <v>0</v>
      </c>
      <c r="G39" s="25">
        <f>F39</f>
        <v>0</v>
      </c>
      <c r="H39" s="27"/>
    </row>
    <row r="40" spans="1:10" x14ac:dyDescent="0.25">
      <c r="A40" s="8" t="s">
        <v>18</v>
      </c>
      <c r="B40" s="7">
        <f>C24</f>
        <v>3.9118265500000007</v>
      </c>
      <c r="C40" s="11">
        <v>18.998403</v>
      </c>
      <c r="D40" s="8">
        <f t="shared" si="2"/>
        <v>0.20590291457655682</v>
      </c>
      <c r="E40" s="8">
        <f>D40*1</f>
        <v>0.20590291457655682</v>
      </c>
      <c r="F40" s="7">
        <f>E40*$D$51</f>
        <v>2.1591090972450986</v>
      </c>
      <c r="G40" s="25">
        <f>F40</f>
        <v>2.1591090972450986</v>
      </c>
      <c r="H40" s="27"/>
    </row>
    <row r="41" spans="1:10" ht="15.75" x14ac:dyDescent="0.3">
      <c r="A41" s="8" t="s">
        <v>19</v>
      </c>
      <c r="B41" s="12">
        <v>21.03</v>
      </c>
      <c r="C41" s="11">
        <v>44.01</v>
      </c>
      <c r="D41" s="12">
        <f t="shared" si="2"/>
        <v>0.47784594410361286</v>
      </c>
      <c r="E41" s="12">
        <f>D41*2</f>
        <v>0.95569188820722573</v>
      </c>
      <c r="F41" s="7">
        <f>E41*$D$51</f>
        <v>10.021436822470804</v>
      </c>
      <c r="G41" s="25">
        <f>F41/2</f>
        <v>5.010718411235402</v>
      </c>
      <c r="H41" s="27"/>
    </row>
    <row r="42" spans="1:10" x14ac:dyDescent="0.25">
      <c r="A42" s="13" t="s">
        <v>20</v>
      </c>
      <c r="B42" s="14">
        <f>SUM(B30:B41)</f>
        <v>98.854033399999977</v>
      </c>
      <c r="E42">
        <f>SUM(E30:E41)</f>
        <v>1.7241523277156756</v>
      </c>
    </row>
    <row r="43" spans="1:10" x14ac:dyDescent="0.25">
      <c r="A43" s="15" t="s">
        <v>21</v>
      </c>
      <c r="B43" s="16">
        <f>($B40*15.9995)/(2*18.998403)+(B39*15.9994)/(2*35.453)</f>
        <v>1.6471718408838103</v>
      </c>
      <c r="E43">
        <f>0.5*(E39+E40)</f>
        <v>0.10295145728827841</v>
      </c>
    </row>
    <row r="44" spans="1:10" x14ac:dyDescent="0.25">
      <c r="B44" s="16">
        <f>B42-B43</f>
        <v>97.206861559116163</v>
      </c>
      <c r="E44">
        <f>E42-E43</f>
        <v>1.6212008704273972</v>
      </c>
    </row>
    <row r="46" spans="1:10" x14ac:dyDescent="0.25">
      <c r="E46" s="17" t="s">
        <v>22</v>
      </c>
      <c r="F46" s="18"/>
      <c r="G46" s="19">
        <v>17</v>
      </c>
    </row>
    <row r="50" spans="1:6" x14ac:dyDescent="0.25">
      <c r="C50" s="20" t="s">
        <v>23</v>
      </c>
      <c r="D50" s="20"/>
      <c r="E50" s="20"/>
      <c r="F50" s="20"/>
    </row>
    <row r="51" spans="1:6" x14ac:dyDescent="0.25">
      <c r="C51" s="21" t="s">
        <v>24</v>
      </c>
      <c r="D51" s="20">
        <f>G46/E44</f>
        <v>10.486054078862102</v>
      </c>
      <c r="E51" s="20"/>
      <c r="F51" s="20"/>
    </row>
    <row r="52" spans="1:6" x14ac:dyDescent="0.25">
      <c r="C52" s="20"/>
      <c r="D52" s="20"/>
      <c r="E52" s="20"/>
      <c r="F52" s="20"/>
    </row>
    <row r="53" spans="1:6" x14ac:dyDescent="0.25">
      <c r="C53" s="20" t="s">
        <v>25</v>
      </c>
      <c r="D53" s="20"/>
      <c r="E53" s="20"/>
      <c r="F53" s="20"/>
    </row>
    <row r="55" spans="1:6" x14ac:dyDescent="0.25">
      <c r="A55" s="22" t="s">
        <v>26</v>
      </c>
      <c r="B55" s="22"/>
      <c r="C55" s="22"/>
      <c r="D55" s="22"/>
      <c r="E55" s="22"/>
      <c r="F55" s="22"/>
    </row>
    <row r="57" spans="1:6" x14ac:dyDescent="0.25">
      <c r="A5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XFD21"/>
    </sheetView>
  </sheetViews>
  <sheetFormatPr defaultRowHeight="15" x14ac:dyDescent="0.25"/>
  <sheetData>
    <row r="1" spans="1:13" x14ac:dyDescent="0.25">
      <c r="A1" t="s">
        <v>28</v>
      </c>
      <c r="B1" t="s">
        <v>29</v>
      </c>
      <c r="C1" t="s">
        <v>18</v>
      </c>
      <c r="D1" t="s">
        <v>31</v>
      </c>
      <c r="E1" t="s">
        <v>14</v>
      </c>
      <c r="F1" t="s">
        <v>12</v>
      </c>
      <c r="G1" t="s">
        <v>13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30</v>
      </c>
    </row>
    <row r="2" spans="1:13" x14ac:dyDescent="0.25">
      <c r="A2">
        <v>1</v>
      </c>
      <c r="B2" t="s">
        <v>37</v>
      </c>
      <c r="C2">
        <v>3.7273040000000002</v>
      </c>
      <c r="D2">
        <v>1.9000000000000001E-5</v>
      </c>
      <c r="E2">
        <v>0.15226700000000001</v>
      </c>
      <c r="F2">
        <v>3.1990999999999999E-2</v>
      </c>
      <c r="G2">
        <v>43.251330000000003</v>
      </c>
      <c r="H2">
        <v>15.062379999999999</v>
      </c>
      <c r="I2">
        <v>9.0597720000000006</v>
      </c>
      <c r="J2">
        <v>4.1127229999999999</v>
      </c>
      <c r="K2">
        <v>1.613399</v>
      </c>
      <c r="L2">
        <v>21.25245</v>
      </c>
      <c r="M2">
        <v>98.263630000000006</v>
      </c>
    </row>
    <row r="3" spans="1:13" x14ac:dyDescent="0.25">
      <c r="A3">
        <v>2</v>
      </c>
      <c r="B3" t="s">
        <v>37</v>
      </c>
      <c r="C3">
        <v>3.744678</v>
      </c>
      <c r="D3">
        <v>1.9000000000000001E-5</v>
      </c>
      <c r="E3">
        <v>0.117442</v>
      </c>
      <c r="F3">
        <v>2.8844000000000002E-2</v>
      </c>
      <c r="G3">
        <v>43.496960000000001</v>
      </c>
      <c r="H3">
        <v>15.56841</v>
      </c>
      <c r="I3">
        <v>8.4084079999999997</v>
      </c>
      <c r="J3">
        <v>4.8831579999999999</v>
      </c>
      <c r="K3">
        <v>1.796524</v>
      </c>
      <c r="L3">
        <v>21.25245</v>
      </c>
      <c r="M3">
        <v>99.296880000000002</v>
      </c>
    </row>
    <row r="4" spans="1:13" x14ac:dyDescent="0.25">
      <c r="A4">
        <v>3</v>
      </c>
      <c r="B4" t="s">
        <v>37</v>
      </c>
      <c r="C4">
        <v>3.9062760000000001</v>
      </c>
      <c r="D4">
        <v>1.9000000000000001E-5</v>
      </c>
      <c r="E4">
        <v>0.16684599999999999</v>
      </c>
      <c r="F4">
        <v>3.1976999999999998E-2</v>
      </c>
      <c r="G4">
        <v>42.891370000000002</v>
      </c>
      <c r="H4">
        <v>15.348739999999999</v>
      </c>
      <c r="I4">
        <v>9.6287000000000003</v>
      </c>
      <c r="J4">
        <v>4.1649320000000003</v>
      </c>
      <c r="K4">
        <v>1.62052</v>
      </c>
      <c r="L4">
        <v>21.25245</v>
      </c>
      <c r="M4">
        <v>99.011830000000003</v>
      </c>
    </row>
    <row r="5" spans="1:13" x14ac:dyDescent="0.25">
      <c r="A5">
        <v>4</v>
      </c>
      <c r="B5" t="s">
        <v>37</v>
      </c>
      <c r="C5">
        <v>3.8556780000000002</v>
      </c>
      <c r="D5">
        <v>1.9000000000000001E-5</v>
      </c>
      <c r="E5">
        <v>0.17976300000000001</v>
      </c>
      <c r="F5">
        <v>2.9287000000000001E-2</v>
      </c>
      <c r="G5">
        <v>43.528390000000002</v>
      </c>
      <c r="H5">
        <v>15.565670000000001</v>
      </c>
      <c r="I5">
        <v>9.1881629999999994</v>
      </c>
      <c r="J5">
        <v>4.1763539999999999</v>
      </c>
      <c r="K5">
        <v>1.7322409999999999</v>
      </c>
      <c r="L5">
        <v>21.25245</v>
      </c>
      <c r="M5">
        <v>99.507999999999996</v>
      </c>
    </row>
    <row r="6" spans="1:13" x14ac:dyDescent="0.25">
      <c r="A6">
        <v>5</v>
      </c>
      <c r="B6" t="s">
        <v>37</v>
      </c>
      <c r="C6">
        <v>3.7221250000000001</v>
      </c>
      <c r="D6">
        <v>1.9000000000000001E-5</v>
      </c>
      <c r="E6">
        <v>0.20303299999999999</v>
      </c>
      <c r="F6">
        <v>3.1544000000000003E-2</v>
      </c>
      <c r="G6">
        <v>43.364040000000003</v>
      </c>
      <c r="H6">
        <v>15.39232</v>
      </c>
      <c r="I6">
        <v>9.5055359999999993</v>
      </c>
      <c r="J6">
        <v>3.9981309999999999</v>
      </c>
      <c r="K6">
        <v>1.3814919999999999</v>
      </c>
      <c r="L6">
        <v>21.25245</v>
      </c>
      <c r="M6">
        <v>98.85069</v>
      </c>
    </row>
    <row r="7" spans="1:13" x14ac:dyDescent="0.25">
      <c r="A7">
        <v>6</v>
      </c>
      <c r="B7" t="s">
        <v>37</v>
      </c>
      <c r="C7">
        <v>3.7433519999999998</v>
      </c>
      <c r="D7">
        <v>1.9000000000000001E-5</v>
      </c>
      <c r="E7">
        <v>0.35133500000000001</v>
      </c>
      <c r="F7">
        <v>7.2637999999999994E-2</v>
      </c>
      <c r="G7">
        <v>43.398299999999999</v>
      </c>
      <c r="H7">
        <v>15.52882</v>
      </c>
      <c r="I7">
        <v>9.4359169999999999</v>
      </c>
      <c r="J7">
        <v>4.2935239999999997</v>
      </c>
      <c r="K7">
        <v>1.46496</v>
      </c>
      <c r="L7">
        <v>21.25245</v>
      </c>
      <c r="M7">
        <v>99.541319999999999</v>
      </c>
    </row>
    <row r="8" spans="1:13" x14ac:dyDescent="0.25">
      <c r="A8">
        <v>7</v>
      </c>
      <c r="B8" t="s">
        <v>37</v>
      </c>
      <c r="C8">
        <v>3.667176</v>
      </c>
      <c r="D8">
        <v>1.9000000000000001E-5</v>
      </c>
      <c r="E8">
        <v>0.21152899999999999</v>
      </c>
      <c r="F8">
        <v>5.4681E-2</v>
      </c>
      <c r="G8">
        <v>42.883360000000003</v>
      </c>
      <c r="H8">
        <v>15.41179</v>
      </c>
      <c r="I8">
        <v>9.4203220000000005</v>
      </c>
      <c r="J8">
        <v>4.0733189999999997</v>
      </c>
      <c r="K8">
        <v>1.5803990000000001</v>
      </c>
      <c r="L8">
        <v>21.25245</v>
      </c>
      <c r="M8">
        <v>98.555049999999994</v>
      </c>
    </row>
    <row r="9" spans="1:13" x14ac:dyDescent="0.25">
      <c r="A9">
        <v>8</v>
      </c>
      <c r="B9" t="s">
        <v>37</v>
      </c>
      <c r="C9">
        <v>3.5500959999999999</v>
      </c>
      <c r="D9">
        <v>1.9000000000000001E-5</v>
      </c>
      <c r="E9">
        <v>0.21146200000000001</v>
      </c>
      <c r="F9">
        <v>5.0014000000000003E-2</v>
      </c>
      <c r="G9">
        <v>42.836530000000003</v>
      </c>
      <c r="H9">
        <v>15.06218</v>
      </c>
      <c r="I9">
        <v>9.2927999999999997</v>
      </c>
      <c r="J9">
        <v>4.1805640000000004</v>
      </c>
      <c r="K9">
        <v>1.5882369999999999</v>
      </c>
      <c r="L9">
        <v>21.25245</v>
      </c>
      <c r="M9">
        <v>98.024349999999998</v>
      </c>
    </row>
    <row r="10" spans="1:13" x14ac:dyDescent="0.25">
      <c r="A10">
        <v>9</v>
      </c>
      <c r="B10" t="s">
        <v>37</v>
      </c>
      <c r="C10">
        <v>3.6932830000000001</v>
      </c>
      <c r="D10">
        <v>1.9000000000000001E-5</v>
      </c>
      <c r="E10">
        <v>0.31911</v>
      </c>
      <c r="F10">
        <v>6.3696000000000003E-2</v>
      </c>
      <c r="G10">
        <v>42.831519999999998</v>
      </c>
      <c r="H10">
        <v>15.38658</v>
      </c>
      <c r="I10">
        <v>9.3107410000000002</v>
      </c>
      <c r="J10">
        <v>4.3572199999999999</v>
      </c>
      <c r="K10">
        <v>1.7864500000000001</v>
      </c>
      <c r="L10">
        <v>21.25245</v>
      </c>
      <c r="M10">
        <v>99.001059999999995</v>
      </c>
    </row>
    <row r="11" spans="1:13" x14ac:dyDescent="0.25">
      <c r="A11">
        <v>10</v>
      </c>
      <c r="B11" t="s">
        <v>37</v>
      </c>
      <c r="C11">
        <v>3.9603999999999999</v>
      </c>
      <c r="D11">
        <v>1.9000000000000001E-5</v>
      </c>
      <c r="E11">
        <v>0.234267</v>
      </c>
      <c r="F11">
        <v>6.5639000000000003E-2</v>
      </c>
      <c r="G11">
        <v>42.742899999999999</v>
      </c>
      <c r="H11">
        <v>15.559659999999999</v>
      </c>
      <c r="I11">
        <v>9.5663239999999998</v>
      </c>
      <c r="J11">
        <v>4.1105479999999996</v>
      </c>
      <c r="K11">
        <v>1.5993379999999999</v>
      </c>
      <c r="L11">
        <v>21.25245</v>
      </c>
      <c r="M11">
        <v>99.091530000000006</v>
      </c>
    </row>
    <row r="12" spans="1:13" x14ac:dyDescent="0.25">
      <c r="A12">
        <v>11</v>
      </c>
      <c r="B12" t="s">
        <v>37</v>
      </c>
      <c r="C12">
        <v>3.993655</v>
      </c>
      <c r="D12">
        <v>1.9000000000000001E-5</v>
      </c>
      <c r="E12">
        <v>0.16795299999999999</v>
      </c>
      <c r="F12">
        <v>7.3201000000000002E-2</v>
      </c>
      <c r="G12">
        <v>42.986829999999998</v>
      </c>
      <c r="H12">
        <v>15.336370000000001</v>
      </c>
      <c r="I12">
        <v>9.3384929999999997</v>
      </c>
      <c r="J12">
        <v>4.3007470000000003</v>
      </c>
      <c r="K12">
        <v>1.6837470000000001</v>
      </c>
      <c r="L12">
        <v>21.25245</v>
      </c>
      <c r="M12">
        <v>99.133449999999996</v>
      </c>
    </row>
    <row r="13" spans="1:13" x14ac:dyDescent="0.25">
      <c r="A13">
        <v>12</v>
      </c>
      <c r="B13" t="s">
        <v>37</v>
      </c>
      <c r="C13">
        <v>4.1228660000000001</v>
      </c>
      <c r="D13">
        <v>1.9000000000000001E-5</v>
      </c>
      <c r="E13">
        <v>0.31978800000000002</v>
      </c>
      <c r="F13">
        <v>7.0273000000000002E-2</v>
      </c>
      <c r="G13">
        <v>43.114710000000002</v>
      </c>
      <c r="H13">
        <v>15.482699999999999</v>
      </c>
      <c r="I13">
        <v>9.6964269999999999</v>
      </c>
      <c r="J13">
        <v>4.0612130000000004</v>
      </c>
      <c r="K13">
        <v>1.5307999999999999</v>
      </c>
      <c r="L13">
        <v>21.25245</v>
      </c>
      <c r="M13">
        <v>99.651250000000005</v>
      </c>
    </row>
    <row r="14" spans="1:13" x14ac:dyDescent="0.25">
      <c r="A14">
        <v>13</v>
      </c>
      <c r="B14" t="s">
        <v>37</v>
      </c>
      <c r="C14">
        <v>4.0977819999999996</v>
      </c>
      <c r="D14">
        <v>1.9000000000000001E-5</v>
      </c>
      <c r="E14">
        <v>0.16777800000000001</v>
      </c>
      <c r="F14">
        <v>1.6388E-2</v>
      </c>
      <c r="G14">
        <v>43.571660000000001</v>
      </c>
      <c r="H14">
        <v>15.330880000000001</v>
      </c>
      <c r="I14">
        <v>9.9942700000000002</v>
      </c>
      <c r="J14">
        <v>3.841844</v>
      </c>
      <c r="K14">
        <v>1.415629</v>
      </c>
      <c r="L14">
        <v>21.25245</v>
      </c>
      <c r="M14">
        <v>99.688680000000005</v>
      </c>
    </row>
    <row r="15" spans="1:13" x14ac:dyDescent="0.25">
      <c r="A15">
        <v>14</v>
      </c>
      <c r="B15" t="s">
        <v>37</v>
      </c>
      <c r="C15">
        <v>4.1294310000000003</v>
      </c>
      <c r="D15">
        <v>1.9000000000000001E-5</v>
      </c>
      <c r="E15">
        <v>0.19655300000000001</v>
      </c>
      <c r="F15">
        <v>2.0181000000000001E-2</v>
      </c>
      <c r="G15">
        <v>43.127859999999998</v>
      </c>
      <c r="H15">
        <v>14.863429999999999</v>
      </c>
      <c r="I15">
        <v>10.257569999999999</v>
      </c>
      <c r="J15">
        <v>3.585737</v>
      </c>
      <c r="K15">
        <v>1.5585819999999999</v>
      </c>
      <c r="L15">
        <v>21.25245</v>
      </c>
      <c r="M15">
        <v>98.991799999999998</v>
      </c>
    </row>
    <row r="16" spans="1:13" x14ac:dyDescent="0.25">
      <c r="A16">
        <v>15</v>
      </c>
      <c r="B16" t="s">
        <v>37</v>
      </c>
      <c r="C16">
        <v>4.0149239999999997</v>
      </c>
      <c r="D16">
        <v>1.9000000000000001E-5</v>
      </c>
      <c r="E16">
        <v>0.101539</v>
      </c>
      <c r="F16">
        <v>2.8718E-2</v>
      </c>
      <c r="G16">
        <v>43.36195</v>
      </c>
      <c r="H16">
        <v>15.329470000000001</v>
      </c>
      <c r="I16">
        <v>9.2644450000000003</v>
      </c>
      <c r="J16">
        <v>4.3286689999999997</v>
      </c>
      <c r="K16">
        <v>1.302298</v>
      </c>
      <c r="L16">
        <v>21.25245</v>
      </c>
      <c r="M16">
        <v>98.984480000000005</v>
      </c>
    </row>
    <row r="17" spans="1:13" x14ac:dyDescent="0.25">
      <c r="A17">
        <v>16</v>
      </c>
      <c r="B17" t="s">
        <v>37</v>
      </c>
      <c r="C17">
        <v>4.1751469999999999</v>
      </c>
      <c r="D17">
        <v>1.9000000000000001E-5</v>
      </c>
      <c r="E17">
        <v>0.22644500000000001</v>
      </c>
      <c r="F17">
        <v>2.7834999999999999E-2</v>
      </c>
      <c r="G17">
        <v>43.235080000000004</v>
      </c>
      <c r="H17">
        <v>15.376939999999999</v>
      </c>
      <c r="I17">
        <v>9.2378509999999991</v>
      </c>
      <c r="J17">
        <v>4.3317709999999998</v>
      </c>
      <c r="K17">
        <v>1.6815640000000001</v>
      </c>
      <c r="L17">
        <v>21.25245</v>
      </c>
      <c r="M17">
        <v>99.545100000000005</v>
      </c>
    </row>
    <row r="18" spans="1:13" x14ac:dyDescent="0.25">
      <c r="A18">
        <v>17</v>
      </c>
      <c r="B18" t="s">
        <v>37</v>
      </c>
      <c r="C18">
        <v>3.9490150000000002</v>
      </c>
      <c r="D18">
        <v>1.9000000000000001E-5</v>
      </c>
      <c r="E18">
        <v>0.19181000000000001</v>
      </c>
      <c r="F18">
        <v>2.1628999999999999E-2</v>
      </c>
      <c r="G18">
        <v>43.036630000000002</v>
      </c>
      <c r="H18">
        <v>15.78506</v>
      </c>
      <c r="I18">
        <v>8.1075280000000003</v>
      </c>
      <c r="J18">
        <v>5.1590090000000002</v>
      </c>
      <c r="K18">
        <v>1.7973570000000001</v>
      </c>
      <c r="L18">
        <v>21.25245</v>
      </c>
      <c r="M18">
        <v>99.300510000000003</v>
      </c>
    </row>
    <row r="19" spans="1:13" x14ac:dyDescent="0.25">
      <c r="A19">
        <v>18</v>
      </c>
      <c r="B19" t="s">
        <v>37</v>
      </c>
      <c r="C19">
        <v>3.9292739999999999</v>
      </c>
      <c r="D19">
        <v>1.9000000000000001E-5</v>
      </c>
      <c r="E19">
        <v>0.113299</v>
      </c>
      <c r="F19">
        <v>5.8700000000000002E-2</v>
      </c>
      <c r="G19">
        <v>43.278930000000003</v>
      </c>
      <c r="H19">
        <v>15.062010000000001</v>
      </c>
      <c r="I19">
        <v>8.7633220000000005</v>
      </c>
      <c r="J19">
        <v>4.6021619999999999</v>
      </c>
      <c r="K19">
        <v>1.596735</v>
      </c>
      <c r="L19">
        <v>21.25245</v>
      </c>
      <c r="M19">
        <v>98.656890000000004</v>
      </c>
    </row>
    <row r="20" spans="1:13" x14ac:dyDescent="0.25">
      <c r="A20">
        <v>19</v>
      </c>
      <c r="B20" t="s">
        <v>37</v>
      </c>
      <c r="C20">
        <v>4.1915449999999996</v>
      </c>
      <c r="D20">
        <v>1.9000000000000001E-5</v>
      </c>
      <c r="E20">
        <v>0.21262500000000001</v>
      </c>
      <c r="F20">
        <v>6.0600000000000001E-2</v>
      </c>
      <c r="G20">
        <v>43.606099999999998</v>
      </c>
      <c r="H20">
        <v>15.346629999999999</v>
      </c>
      <c r="I20">
        <v>8.8534679999999994</v>
      </c>
      <c r="J20">
        <v>4.3933720000000003</v>
      </c>
      <c r="K20">
        <v>1.6900299999999999</v>
      </c>
      <c r="L20">
        <v>21.25245</v>
      </c>
      <c r="M20">
        <v>99.606830000000002</v>
      </c>
    </row>
    <row r="21" spans="1:13" x14ac:dyDescent="0.25">
      <c r="A21">
        <v>20</v>
      </c>
      <c r="B21" t="s">
        <v>37</v>
      </c>
      <c r="C21">
        <v>4.0625239999999998</v>
      </c>
      <c r="D21">
        <v>1.9000000000000001E-5</v>
      </c>
      <c r="E21">
        <v>0.22823199999999999</v>
      </c>
      <c r="F21">
        <v>4.1190999999999998E-2</v>
      </c>
      <c r="G21">
        <v>43.294319999999999</v>
      </c>
      <c r="H21">
        <v>15.27882</v>
      </c>
      <c r="I21">
        <v>8.8615379999999995</v>
      </c>
      <c r="J21">
        <v>4.3276839999999996</v>
      </c>
      <c r="K21">
        <v>1.4798260000000001</v>
      </c>
      <c r="L21">
        <v>21.25245</v>
      </c>
      <c r="M21">
        <v>98.826599999999999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rruff</cp:lastModifiedBy>
  <dcterms:created xsi:type="dcterms:W3CDTF">2012-08-17T18:53:38Z</dcterms:created>
  <dcterms:modified xsi:type="dcterms:W3CDTF">2013-01-29T17:55:05Z</dcterms:modified>
</cp:coreProperties>
</file>