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6725" windowHeight="1113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<sst xmlns="http://schemas.openxmlformats.org/spreadsheetml/2006/main" count="111" uniqueCount="80">
  <si>
    <t>chabazite-Na704chabazite-Na704chabazite-Na704chabazite-Na704chabazite-Na704chabazite-Na704chabazite-Na704chabazite-Na704chabazite-Na704chabazite-Na704chabazite-Na704chabazite-Na704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</si>
  <si>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</si>
  <si>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</si>
  <si>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</si>
  <si>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</si>
  <si>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</si>
  <si>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</si>
  <si>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</si>
  <si>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</si>
  <si>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</si>
  <si>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</si>
  <si>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</si>
  <si>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</si>
  <si>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Ox</t>
  </si>
  <si>
    <t>Wt</t>
  </si>
  <si>
    <t>Percents</t>
  </si>
  <si>
    <t>Average</t>
  </si>
  <si>
    <t>Standard</t>
  </si>
  <si>
    <t>Dev</t>
  </si>
  <si>
    <t>F</t>
  </si>
  <si>
    <t>Na2O</t>
  </si>
  <si>
    <t>MgO</t>
  </si>
  <si>
    <t>Al2O3</t>
  </si>
  <si>
    <t>SiO2</t>
  </si>
  <si>
    <t>K2O</t>
  </si>
  <si>
    <t>CaO</t>
  </si>
  <si>
    <t>MnO</t>
  </si>
  <si>
    <t>TiO2</t>
  </si>
  <si>
    <t>Cr2O3</t>
  </si>
  <si>
    <t>FeO</t>
  </si>
  <si>
    <t>Totals</t>
  </si>
  <si>
    <t>Cation</t>
  </si>
  <si>
    <t>Numbers</t>
  </si>
  <si>
    <t>Normalized</t>
  </si>
  <si>
    <t>to</t>
  </si>
  <si>
    <t>O</t>
  </si>
  <si>
    <t>Na</t>
  </si>
  <si>
    <t>Mg</t>
  </si>
  <si>
    <t>Al</t>
  </si>
  <si>
    <t>Si</t>
  </si>
  <si>
    <t>K</t>
  </si>
  <si>
    <t>Ca</t>
  </si>
  <si>
    <t>Mn</t>
  </si>
  <si>
    <t>Ti</t>
  </si>
  <si>
    <t>Cr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</si>
  <si>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</si>
  <si>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</si>
  <si>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</si>
  <si>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</si>
  <si>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</si>
  <si>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</si>
  <si>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</si>
  <si>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</si>
  <si>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</si>
  <si>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</si>
  <si>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</si>
  <si>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</si>
  <si>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</si>
  <si>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MgF2</t>
  </si>
  <si>
    <t>anor-hk</t>
  </si>
  <si>
    <t>PET</t>
  </si>
  <si>
    <t>kspar-OR1</t>
  </si>
  <si>
    <t>rhod-791</t>
  </si>
  <si>
    <t>rutile1</t>
  </si>
  <si>
    <t>chrom-s</t>
  </si>
  <si>
    <t>LIF</t>
  </si>
  <si>
    <t>fayalite</t>
  </si>
  <si>
    <t>average</t>
  </si>
  <si>
    <t>stdev</t>
  </si>
  <si>
    <r>
      <t>Na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Ca(Si</t>
    </r>
    <r>
      <rPr>
        <vertAlign val="subscript"/>
        <sz val="14"/>
        <rFont val="Times New Roman"/>
        <family val="1"/>
      </rPr>
      <t>8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)O</t>
    </r>
    <r>
      <rPr>
        <vertAlign val="subscript"/>
        <sz val="14"/>
        <rFont val="Times New Roman"/>
        <family val="1"/>
      </rPr>
      <t>24</t>
    </r>
    <r>
      <rPr>
        <sz val="14"/>
        <rFont val="Times New Roman"/>
        <family val="1"/>
      </rPr>
      <t>·12H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</si>
  <si>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ideal</t>
  </si>
  <si>
    <t>measured</t>
  </si>
  <si>
    <t>Na tot</t>
  </si>
  <si>
    <t>in formula</t>
  </si>
  <si>
    <t>(+) charges</t>
  </si>
  <si>
    <r>
      <t>Na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(Ca</t>
    </r>
    <r>
      <rPr>
        <vertAlign val="subscript"/>
        <sz val="14"/>
        <rFont val="Times New Roman"/>
        <family val="1"/>
      </rPr>
      <t>0.75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0.25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7.88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4.12</t>
    </r>
    <r>
      <rPr>
        <sz val="14"/>
        <rFont val="Times New Roman"/>
        <family val="1"/>
      </rPr>
      <t>)O</t>
    </r>
    <r>
      <rPr>
        <vertAlign val="subscript"/>
        <sz val="14"/>
        <rFont val="Times New Roman"/>
        <family val="1"/>
      </rPr>
      <t>24</t>
    </r>
    <r>
      <rPr>
        <sz val="14"/>
        <rFont val="Times New Roman"/>
        <family val="1"/>
      </rPr>
      <t>·((H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O)</t>
    </r>
    <r>
      <rPr>
        <vertAlign val="subscript"/>
        <sz val="14"/>
        <rFont val="Times New Roman"/>
        <family val="1"/>
      </rPr>
      <t>11.64</t>
    </r>
    <r>
      <rPr>
        <sz val="14"/>
        <rFont val="Times New Roman"/>
        <family val="1"/>
      </rPr>
      <t>·K</t>
    </r>
    <r>
      <rPr>
        <vertAlign val="subscript"/>
        <sz val="14"/>
        <rFont val="Times New Roman"/>
        <family val="1"/>
      </rPr>
      <t>0.21</t>
    </r>
    <r>
      <rPr>
        <sz val="14"/>
        <rFont val="Times New Roman"/>
        <family val="1"/>
      </rPr>
      <t>·Na</t>
    </r>
    <r>
      <rPr>
        <vertAlign val="subscript"/>
        <sz val="14"/>
        <rFont val="Times New Roman"/>
        <family val="1"/>
      </rPr>
      <t>0.15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Σ=12</t>
    </r>
  </si>
  <si>
    <t>H**</t>
  </si>
  <si>
    <t>** = when normalizing to 36 O</t>
  </si>
  <si>
    <r>
      <t>H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 estimated by difference</t>
    </r>
  </si>
  <si>
    <t>not present; not in totals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</si>
</sst>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</numFmts>
  <fonts count="8">
    <font>
      <sz val="10"/>
      <name val="Courier New"/>
      <family val="0"/>
    </font>
    <font>
      <sz val="10"/>
      <name val="Times New Roman"/>
      <family val="1"/>
    </font>
    <font>
      <i/>
      <sz val="10"/>
      <name val="Times New Roman"/>
      <family val="1"/>
    </font>
    <font>
      <vertAlign val="subscript"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4" fillId="0" borderId="0" xfId="0" applyFont="1" applyAlignment="1">
      <alignment/>
    </xf>
    <xf numFmtId="2" fontId="7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workbookViewId="0" topLeftCell="A1">
      <selection activeCell="U21" sqref="U21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13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6" ht="12.75">
      <c r="A3" s="1" t="s">
        <v>13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18</v>
      </c>
      <c r="O3" s="1" t="s">
        <v>67</v>
      </c>
      <c r="P3" s="1" t="s">
        <v>68</v>
      </c>
    </row>
    <row r="4" spans="1:21" ht="12.75">
      <c r="A4" s="1" t="s">
        <v>23</v>
      </c>
      <c r="B4" s="3">
        <v>46.68</v>
      </c>
      <c r="C4" s="3">
        <v>46.47</v>
      </c>
      <c r="D4" s="3">
        <v>46.66</v>
      </c>
      <c r="E4" s="3">
        <v>46.96</v>
      </c>
      <c r="F4" s="3">
        <v>46.96</v>
      </c>
      <c r="G4" s="3">
        <v>46.95</v>
      </c>
      <c r="H4" s="3">
        <v>46.74</v>
      </c>
      <c r="I4" s="3">
        <v>47.32</v>
      </c>
      <c r="J4" s="3">
        <v>47.08</v>
      </c>
      <c r="K4" s="3">
        <v>46.99</v>
      </c>
      <c r="L4" s="3">
        <v>47.23</v>
      </c>
      <c r="M4" s="3">
        <v>47.41</v>
      </c>
      <c r="N4" s="3"/>
      <c r="O4" s="3">
        <f>AVERAGE(B4:M4)</f>
        <v>46.95416666666666</v>
      </c>
      <c r="P4" s="3">
        <f>STDEV(B4:M4)</f>
        <v>0.2823427425011947</v>
      </c>
      <c r="Q4" s="3"/>
      <c r="R4" s="3"/>
      <c r="S4" s="3"/>
      <c r="T4" s="3"/>
      <c r="U4" s="3"/>
    </row>
    <row r="5" spans="1:21" ht="12.75">
      <c r="A5" s="1" t="s">
        <v>22</v>
      </c>
      <c r="B5" s="3">
        <v>20.86</v>
      </c>
      <c r="C5" s="3">
        <v>20.58</v>
      </c>
      <c r="D5" s="3">
        <v>20.3</v>
      </c>
      <c r="E5" s="3">
        <v>20.58</v>
      </c>
      <c r="F5" s="3">
        <v>20.83</v>
      </c>
      <c r="G5" s="3">
        <v>20.76</v>
      </c>
      <c r="H5" s="3">
        <v>21.2</v>
      </c>
      <c r="I5" s="3">
        <v>20.89</v>
      </c>
      <c r="J5" s="3">
        <v>20.88</v>
      </c>
      <c r="K5" s="3">
        <v>21.11</v>
      </c>
      <c r="L5" s="3">
        <v>20.8</v>
      </c>
      <c r="M5" s="3">
        <v>21.26</v>
      </c>
      <c r="N5" s="3"/>
      <c r="O5" s="3">
        <f aca="true" t="shared" si="0" ref="O5:O29">AVERAGE(B5:M5)</f>
        <v>20.837500000000002</v>
      </c>
      <c r="P5" s="3">
        <f aca="true" t="shared" si="1" ref="P5:P29">STDEV(B5:M5)</f>
        <v>0.2727344696021611</v>
      </c>
      <c r="Q5" s="3"/>
      <c r="R5" s="3"/>
      <c r="S5" s="3"/>
      <c r="T5" s="3"/>
      <c r="U5" s="3"/>
    </row>
    <row r="6" spans="1:21" ht="12.75">
      <c r="A6" s="1" t="s">
        <v>20</v>
      </c>
      <c r="B6" s="3">
        <v>8.18</v>
      </c>
      <c r="C6" s="3">
        <v>7.96</v>
      </c>
      <c r="D6" s="3">
        <v>8.03</v>
      </c>
      <c r="E6" s="3">
        <v>7.71</v>
      </c>
      <c r="F6" s="3">
        <v>7.84</v>
      </c>
      <c r="G6" s="3">
        <v>8.16</v>
      </c>
      <c r="H6" s="3">
        <v>7.86</v>
      </c>
      <c r="I6" s="3">
        <v>7.29</v>
      </c>
      <c r="J6" s="3">
        <v>7.08</v>
      </c>
      <c r="K6" s="3">
        <v>7.04</v>
      </c>
      <c r="L6" s="3">
        <v>7.3</v>
      </c>
      <c r="M6" s="3">
        <v>7.09</v>
      </c>
      <c r="N6" s="3"/>
      <c r="O6" s="3">
        <f t="shared" si="0"/>
        <v>7.628333333333334</v>
      </c>
      <c r="P6" s="3">
        <f t="shared" si="1"/>
        <v>0.43925211922358276</v>
      </c>
      <c r="Q6" s="3"/>
      <c r="R6" s="3"/>
      <c r="S6" s="3"/>
      <c r="T6" s="3"/>
      <c r="U6" s="3"/>
    </row>
    <row r="7" spans="1:21" ht="12.75">
      <c r="A7" s="1" t="s">
        <v>25</v>
      </c>
      <c r="B7" s="3">
        <v>4.14</v>
      </c>
      <c r="C7" s="3">
        <v>4.18</v>
      </c>
      <c r="D7" s="3">
        <v>4.01</v>
      </c>
      <c r="E7" s="3">
        <v>4.11</v>
      </c>
      <c r="F7" s="3">
        <v>4.05</v>
      </c>
      <c r="G7" s="3">
        <v>3.98</v>
      </c>
      <c r="H7" s="3">
        <v>4.18</v>
      </c>
      <c r="I7" s="3">
        <v>4.31</v>
      </c>
      <c r="J7" s="3">
        <v>4.35</v>
      </c>
      <c r="K7" s="3">
        <v>4.26</v>
      </c>
      <c r="L7" s="3">
        <v>4.3</v>
      </c>
      <c r="M7" s="3">
        <v>4.31</v>
      </c>
      <c r="N7" s="3"/>
      <c r="O7" s="3">
        <f t="shared" si="0"/>
        <v>4.181666666666667</v>
      </c>
      <c r="P7" s="3">
        <f t="shared" si="1"/>
        <v>0.12640723032637832</v>
      </c>
      <c r="Q7" s="3"/>
      <c r="R7" s="3"/>
      <c r="S7" s="3"/>
      <c r="T7" s="3"/>
      <c r="U7" s="3"/>
    </row>
    <row r="8" spans="1:21" ht="12.75">
      <c r="A8" s="1" t="s">
        <v>24</v>
      </c>
      <c r="B8" s="3">
        <v>0.96</v>
      </c>
      <c r="C8" s="3">
        <v>0.95</v>
      </c>
      <c r="D8" s="3">
        <v>0.98</v>
      </c>
      <c r="E8" s="3">
        <v>0.97</v>
      </c>
      <c r="F8" s="3">
        <v>0.92</v>
      </c>
      <c r="G8" s="3">
        <v>0.88</v>
      </c>
      <c r="H8" s="3">
        <v>0.93</v>
      </c>
      <c r="I8" s="3">
        <v>1</v>
      </c>
      <c r="J8" s="3">
        <v>1.03</v>
      </c>
      <c r="K8" s="3">
        <v>0.98</v>
      </c>
      <c r="L8" s="3">
        <v>0.99</v>
      </c>
      <c r="M8" s="3">
        <v>1.02</v>
      </c>
      <c r="N8" s="3"/>
      <c r="O8" s="3">
        <f t="shared" si="0"/>
        <v>0.9674999999999999</v>
      </c>
      <c r="P8" s="3">
        <f t="shared" si="1"/>
        <v>0.042879323264675244</v>
      </c>
      <c r="Q8" s="3"/>
      <c r="R8" s="3"/>
      <c r="S8" s="3"/>
      <c r="T8" s="3"/>
      <c r="U8" s="3"/>
    </row>
    <row r="9" spans="1:21" s="4" customFormat="1" ht="12.75">
      <c r="A9" s="4" t="s">
        <v>26</v>
      </c>
      <c r="B9" s="5">
        <v>0</v>
      </c>
      <c r="C9" s="5">
        <v>0</v>
      </c>
      <c r="D9" s="5">
        <v>0.02</v>
      </c>
      <c r="E9" s="5">
        <v>0</v>
      </c>
      <c r="F9" s="5">
        <v>0</v>
      </c>
      <c r="G9" s="5">
        <v>0.02</v>
      </c>
      <c r="H9" s="5">
        <v>0</v>
      </c>
      <c r="I9" s="5">
        <v>0</v>
      </c>
      <c r="J9" s="5">
        <v>0</v>
      </c>
      <c r="K9" s="5">
        <v>0</v>
      </c>
      <c r="L9" s="5">
        <v>0.03</v>
      </c>
      <c r="M9" s="5">
        <v>0</v>
      </c>
      <c r="N9" s="5"/>
      <c r="O9" s="5">
        <f t="shared" si="0"/>
        <v>0.005833333333333334</v>
      </c>
      <c r="P9" s="5">
        <f t="shared" si="1"/>
        <v>0.010836246694508318</v>
      </c>
      <c r="Q9" s="5" t="s">
        <v>79</v>
      </c>
      <c r="R9" s="5"/>
      <c r="S9" s="5"/>
      <c r="T9" s="5"/>
      <c r="U9" s="5"/>
    </row>
    <row r="10" spans="1:21" s="4" customFormat="1" ht="12.75">
      <c r="A10" s="4" t="s">
        <v>27</v>
      </c>
      <c r="B10" s="5">
        <v>0</v>
      </c>
      <c r="C10" s="5">
        <v>0.04</v>
      </c>
      <c r="D10" s="5">
        <v>0</v>
      </c>
      <c r="E10" s="5">
        <v>0.01</v>
      </c>
      <c r="F10" s="5">
        <v>0</v>
      </c>
      <c r="G10" s="5">
        <v>0.03</v>
      </c>
      <c r="H10" s="5">
        <v>0.02</v>
      </c>
      <c r="I10" s="5">
        <v>0.02</v>
      </c>
      <c r="J10" s="5">
        <v>0.02</v>
      </c>
      <c r="K10" s="5">
        <v>0</v>
      </c>
      <c r="L10" s="5">
        <v>0</v>
      </c>
      <c r="M10" s="5">
        <v>0</v>
      </c>
      <c r="N10" s="5"/>
      <c r="O10" s="5">
        <f t="shared" si="0"/>
        <v>0.011666666666666667</v>
      </c>
      <c r="P10" s="5">
        <f t="shared" si="1"/>
        <v>0.014034589305344741</v>
      </c>
      <c r="Q10" s="5"/>
      <c r="R10" s="5"/>
      <c r="S10" s="5"/>
      <c r="T10" s="5"/>
      <c r="U10" s="5"/>
    </row>
    <row r="11" spans="1:21" s="4" customFormat="1" ht="12.75">
      <c r="A11" s="4" t="s">
        <v>28</v>
      </c>
      <c r="B11" s="5">
        <v>0.06</v>
      </c>
      <c r="C11" s="5">
        <v>0</v>
      </c>
      <c r="D11" s="5">
        <v>0.02</v>
      </c>
      <c r="E11" s="5">
        <v>0.01</v>
      </c>
      <c r="F11" s="5">
        <v>0</v>
      </c>
      <c r="G11" s="5">
        <v>0.01</v>
      </c>
      <c r="H11" s="5">
        <v>0</v>
      </c>
      <c r="I11" s="5">
        <v>0</v>
      </c>
      <c r="J11" s="5">
        <v>0.01</v>
      </c>
      <c r="K11" s="5">
        <v>0.01</v>
      </c>
      <c r="L11" s="5">
        <v>0</v>
      </c>
      <c r="M11" s="5">
        <v>0</v>
      </c>
      <c r="N11" s="5"/>
      <c r="O11" s="5">
        <f t="shared" si="0"/>
        <v>0.009999999999999998</v>
      </c>
      <c r="P11" s="5">
        <f t="shared" si="1"/>
        <v>0.01705605730844884</v>
      </c>
      <c r="Q11" s="5"/>
      <c r="R11" s="5"/>
      <c r="S11" s="5"/>
      <c r="T11" s="5"/>
      <c r="U11" s="5"/>
    </row>
    <row r="12" spans="1:21" s="4" customFormat="1" ht="12.75">
      <c r="A12" s="4" t="s">
        <v>29</v>
      </c>
      <c r="B12" s="5">
        <v>0</v>
      </c>
      <c r="C12" s="5">
        <v>0.01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0.01</v>
      </c>
      <c r="J12" s="5">
        <v>0.06</v>
      </c>
      <c r="K12" s="5">
        <v>0.02</v>
      </c>
      <c r="L12" s="5">
        <v>0</v>
      </c>
      <c r="M12" s="5">
        <v>0</v>
      </c>
      <c r="N12" s="5"/>
      <c r="O12" s="5">
        <f t="shared" si="0"/>
        <v>0.008333333333333333</v>
      </c>
      <c r="P12" s="5">
        <f t="shared" si="1"/>
        <v>0.017494587907710375</v>
      </c>
      <c r="Q12" s="5"/>
      <c r="R12" s="5"/>
      <c r="S12" s="5"/>
      <c r="T12" s="5"/>
      <c r="U12" s="5"/>
    </row>
    <row r="13" spans="1:21" s="4" customFormat="1" ht="12.75">
      <c r="A13" s="4" t="s">
        <v>21</v>
      </c>
      <c r="B13" s="5">
        <v>0</v>
      </c>
      <c r="C13" s="5">
        <v>0</v>
      </c>
      <c r="D13" s="5">
        <v>0.01</v>
      </c>
      <c r="E13" s="5">
        <v>0</v>
      </c>
      <c r="F13" s="5">
        <v>0</v>
      </c>
      <c r="G13" s="5">
        <v>0</v>
      </c>
      <c r="H13" s="5">
        <v>0.03</v>
      </c>
      <c r="I13" s="5">
        <v>0</v>
      </c>
      <c r="J13" s="5">
        <v>0</v>
      </c>
      <c r="K13" s="5">
        <v>0</v>
      </c>
      <c r="L13" s="5">
        <v>0</v>
      </c>
      <c r="M13" s="5">
        <v>0.01</v>
      </c>
      <c r="N13" s="5"/>
      <c r="O13" s="5">
        <f t="shared" si="0"/>
        <v>0.004166666666666667</v>
      </c>
      <c r="P13" s="5">
        <f t="shared" si="1"/>
        <v>0.0090033663737852</v>
      </c>
      <c r="Q13" s="5"/>
      <c r="R13" s="5"/>
      <c r="S13" s="5"/>
      <c r="T13" s="5"/>
      <c r="U13" s="5"/>
    </row>
    <row r="14" spans="1:21" s="4" customFormat="1" ht="12.75">
      <c r="A14" s="4" t="s">
        <v>19</v>
      </c>
      <c r="B14" s="5">
        <v>0.28</v>
      </c>
      <c r="C14" s="5">
        <v>0.13</v>
      </c>
      <c r="D14" s="5">
        <v>0.15</v>
      </c>
      <c r="E14" s="5">
        <v>0.18</v>
      </c>
      <c r="F14" s="5">
        <v>0.13</v>
      </c>
      <c r="G14" s="5">
        <v>0.12</v>
      </c>
      <c r="H14" s="5">
        <v>0.13</v>
      </c>
      <c r="I14" s="5">
        <v>0.16</v>
      </c>
      <c r="J14" s="5">
        <v>0.07</v>
      </c>
      <c r="K14" s="5">
        <v>0.09</v>
      </c>
      <c r="L14" s="5">
        <v>0.13</v>
      </c>
      <c r="M14" s="5">
        <v>0.31</v>
      </c>
      <c r="N14" s="5"/>
      <c r="O14" s="5">
        <f t="shared" si="0"/>
        <v>0.1566666666666667</v>
      </c>
      <c r="P14" s="5">
        <f t="shared" si="1"/>
        <v>0.07101002916788753</v>
      </c>
      <c r="Q14" s="5"/>
      <c r="R14" s="5"/>
      <c r="S14" s="5"/>
      <c r="T14" s="5"/>
      <c r="U14" s="5"/>
    </row>
    <row r="15" spans="1:21" ht="12.75">
      <c r="A15" s="1" t="s">
        <v>30</v>
      </c>
      <c r="B15" s="3">
        <f>SUM(B4:B8)</f>
        <v>80.82</v>
      </c>
      <c r="C15" s="3">
        <f aca="true" t="shared" si="2" ref="C15:M15">SUM(C4:C8)</f>
        <v>80.14</v>
      </c>
      <c r="D15" s="3">
        <f t="shared" si="2"/>
        <v>79.98</v>
      </c>
      <c r="E15" s="3">
        <f t="shared" si="2"/>
        <v>80.32999999999998</v>
      </c>
      <c r="F15" s="3">
        <f t="shared" si="2"/>
        <v>80.6</v>
      </c>
      <c r="G15" s="3">
        <f t="shared" si="2"/>
        <v>80.73</v>
      </c>
      <c r="H15" s="3">
        <f t="shared" si="2"/>
        <v>80.91</v>
      </c>
      <c r="I15" s="3">
        <f t="shared" si="2"/>
        <v>80.81000000000002</v>
      </c>
      <c r="J15" s="3">
        <f t="shared" si="2"/>
        <v>80.41999999999999</v>
      </c>
      <c r="K15" s="3">
        <f t="shared" si="2"/>
        <v>80.38000000000001</v>
      </c>
      <c r="L15" s="3">
        <f t="shared" si="2"/>
        <v>80.61999999999999</v>
      </c>
      <c r="M15" s="3">
        <f t="shared" si="2"/>
        <v>81.09</v>
      </c>
      <c r="N15" s="3"/>
      <c r="O15" s="3">
        <f t="shared" si="0"/>
        <v>80.56916666666667</v>
      </c>
      <c r="P15" s="3">
        <f t="shared" si="1"/>
        <v>0.32812022002060837</v>
      </c>
      <c r="Q15" s="3"/>
      <c r="R15" s="3"/>
      <c r="S15" s="3"/>
      <c r="T15" s="3"/>
      <c r="U15" s="3"/>
    </row>
    <row r="16" spans="2:21" ht="12.7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2.75">
      <c r="A17" s="1" t="s">
        <v>31</v>
      </c>
      <c r="B17" s="3" t="s">
        <v>32</v>
      </c>
      <c r="C17" s="3" t="s">
        <v>33</v>
      </c>
      <c r="D17" s="3" t="s">
        <v>34</v>
      </c>
      <c r="E17" s="3">
        <v>24</v>
      </c>
      <c r="F17" s="3" t="s">
        <v>35</v>
      </c>
      <c r="G17" s="3"/>
      <c r="H17" s="3"/>
      <c r="I17" s="3"/>
      <c r="J17" s="3"/>
      <c r="K17" s="3"/>
      <c r="L17" s="3"/>
      <c r="M17" s="3"/>
      <c r="N17" s="3"/>
      <c r="O17" s="1" t="s">
        <v>67</v>
      </c>
      <c r="P17" s="1" t="s">
        <v>68</v>
      </c>
      <c r="Q17" s="3" t="s">
        <v>73</v>
      </c>
      <c r="R17" s="3"/>
      <c r="S17" s="3" t="s">
        <v>74</v>
      </c>
      <c r="T17" s="3"/>
      <c r="U17" s="3"/>
    </row>
    <row r="18" spans="1:21" ht="12.75">
      <c r="A18" s="1" t="s">
        <v>39</v>
      </c>
      <c r="B18" s="3">
        <v>7.822611728172919</v>
      </c>
      <c r="C18" s="3">
        <v>7.847242996281557</v>
      </c>
      <c r="D18" s="3">
        <v>7.890995684229813</v>
      </c>
      <c r="E18" s="3">
        <v>7.892481268636857</v>
      </c>
      <c r="F18" s="3">
        <v>7.866490320483988</v>
      </c>
      <c r="G18" s="3">
        <v>7.861196444345704</v>
      </c>
      <c r="H18" s="3">
        <v>7.808970846120318</v>
      </c>
      <c r="I18" s="3">
        <v>7.892503852197649</v>
      </c>
      <c r="J18" s="3">
        <v>7.887515528648273</v>
      </c>
      <c r="K18" s="3">
        <v>7.869168701738909</v>
      </c>
      <c r="L18" s="3">
        <v>7.89650811234946</v>
      </c>
      <c r="M18" s="3">
        <v>7.871793342784819</v>
      </c>
      <c r="N18" s="3"/>
      <c r="O18" s="3">
        <f t="shared" si="0"/>
        <v>7.867289902165855</v>
      </c>
      <c r="P18" s="3">
        <f t="shared" si="1"/>
        <v>0.028533556777779013</v>
      </c>
      <c r="Q18" s="7">
        <f>O18*12/11.98</f>
        <v>7.880423942069304</v>
      </c>
      <c r="R18" s="3">
        <v>4</v>
      </c>
      <c r="S18" s="3">
        <f>Q18*R18</f>
        <v>31.521695768277215</v>
      </c>
      <c r="T18" s="3"/>
      <c r="U18" s="3"/>
    </row>
    <row r="19" spans="1:21" ht="12.75">
      <c r="A19" s="1" t="s">
        <v>38</v>
      </c>
      <c r="B19" s="3">
        <v>4.1199406770095806</v>
      </c>
      <c r="C19" s="3">
        <v>4.095864023040096</v>
      </c>
      <c r="D19" s="3">
        <v>4.046120759774429</v>
      </c>
      <c r="E19" s="3">
        <v>4.0764918015030265</v>
      </c>
      <c r="F19" s="3">
        <v>4.112424383428297</v>
      </c>
      <c r="G19" s="3">
        <v>4.0967185918747235</v>
      </c>
      <c r="H19" s="3">
        <v>4.174425219329214</v>
      </c>
      <c r="I19" s="3">
        <v>4.106428238430452</v>
      </c>
      <c r="J19" s="3">
        <v>4.122778462592755</v>
      </c>
      <c r="K19" s="3">
        <v>4.166461522309719</v>
      </c>
      <c r="L19" s="3">
        <v>4.0986063299414335</v>
      </c>
      <c r="M19" s="3">
        <v>4.160281524552996</v>
      </c>
      <c r="N19" s="3"/>
      <c r="O19" s="3">
        <f t="shared" si="0"/>
        <v>4.1147117944822265</v>
      </c>
      <c r="P19" s="3">
        <f t="shared" si="1"/>
        <v>0.037647247098538034</v>
      </c>
      <c r="Q19" s="7">
        <f>O19*12/11.98</f>
        <v>4.121581096309409</v>
      </c>
      <c r="R19" s="3">
        <v>3</v>
      </c>
      <c r="S19" s="3">
        <f aca="true" t="shared" si="3" ref="S19:S27">Q19*R19</f>
        <v>12.364743288928228</v>
      </c>
      <c r="T19" s="3"/>
      <c r="U19" s="3"/>
    </row>
    <row r="20" spans="2:21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7"/>
      <c r="R20" s="3"/>
      <c r="S20" s="3"/>
      <c r="T20" s="3"/>
      <c r="U20" s="3"/>
    </row>
    <row r="21" spans="1:21" ht="12.75">
      <c r="A21" s="1" t="s">
        <v>41</v>
      </c>
      <c r="B21" s="3">
        <v>0.7433518126950909</v>
      </c>
      <c r="C21" s="3">
        <v>0.7562995581860389</v>
      </c>
      <c r="D21" s="3">
        <v>0.7266153701917271</v>
      </c>
      <c r="E21" s="3">
        <v>0.7401170852010787</v>
      </c>
      <c r="F21" s="3">
        <v>0.7269107372179088</v>
      </c>
      <c r="G21" s="3">
        <v>0.714018165351425</v>
      </c>
      <c r="H21" s="3">
        <v>0.7482634145971789</v>
      </c>
      <c r="I21" s="3">
        <v>0.7702300760970487</v>
      </c>
      <c r="J21" s="3">
        <v>0.7808473960336374</v>
      </c>
      <c r="K21" s="3">
        <v>0.7643744226132901</v>
      </c>
      <c r="L21" s="3">
        <v>0.7702979324390469</v>
      </c>
      <c r="M21" s="3">
        <v>0.7667506189430483</v>
      </c>
      <c r="N21" s="3"/>
      <c r="O21" s="3">
        <f t="shared" si="0"/>
        <v>0.7506730491305432</v>
      </c>
      <c r="P21" s="3">
        <f t="shared" si="1"/>
        <v>0.020919354140989582</v>
      </c>
      <c r="Q21" s="7">
        <v>0.75</v>
      </c>
      <c r="R21" s="3">
        <v>2</v>
      </c>
      <c r="S21" s="3">
        <f t="shared" si="3"/>
        <v>1.5</v>
      </c>
      <c r="T21" s="3"/>
      <c r="U21" s="3"/>
    </row>
    <row r="22" spans="1:21" ht="12.75">
      <c r="A22" s="1" t="s">
        <v>36</v>
      </c>
      <c r="B22" s="3">
        <f>1-B21</f>
        <v>0.2566481873049091</v>
      </c>
      <c r="C22" s="3">
        <f aca="true" t="shared" si="4" ref="C22:M22">1-C21</f>
        <v>0.2437004418139611</v>
      </c>
      <c r="D22" s="3">
        <f t="shared" si="4"/>
        <v>0.27338462980827294</v>
      </c>
      <c r="E22" s="3">
        <f t="shared" si="4"/>
        <v>0.25988291479892134</v>
      </c>
      <c r="F22" s="3">
        <f t="shared" si="4"/>
        <v>0.2730892627820912</v>
      </c>
      <c r="G22" s="3">
        <f t="shared" si="4"/>
        <v>0.28598183464857496</v>
      </c>
      <c r="H22" s="3">
        <f t="shared" si="4"/>
        <v>0.25173658540282107</v>
      </c>
      <c r="I22" s="3">
        <f t="shared" si="4"/>
        <v>0.22976992390295126</v>
      </c>
      <c r="J22" s="3">
        <f t="shared" si="4"/>
        <v>0.2191526039663626</v>
      </c>
      <c r="K22" s="3">
        <f t="shared" si="4"/>
        <v>0.23562557738670986</v>
      </c>
      <c r="L22" s="3">
        <f t="shared" si="4"/>
        <v>0.22970206756095313</v>
      </c>
      <c r="M22" s="3">
        <f t="shared" si="4"/>
        <v>0.2332493810569517</v>
      </c>
      <c r="N22" s="3"/>
      <c r="O22" s="3">
        <f>AVERAGE(B22:M22)</f>
        <v>0.2493269508694567</v>
      </c>
      <c r="P22" s="3">
        <f>STDEV(B22:M22)</f>
        <v>0.020919354140986206</v>
      </c>
      <c r="Q22" s="7">
        <v>0.25</v>
      </c>
      <c r="R22" s="3">
        <v>1</v>
      </c>
      <c r="S22" s="3">
        <f t="shared" si="3"/>
        <v>0.25</v>
      </c>
      <c r="T22" s="3"/>
      <c r="U22" s="3"/>
    </row>
    <row r="23" spans="2:21" ht="12.7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7"/>
      <c r="R23" s="3"/>
      <c r="S23" s="3"/>
      <c r="T23" s="3"/>
      <c r="U23" s="3"/>
    </row>
    <row r="24" spans="1:21" ht="12.75">
      <c r="A24" s="1" t="s">
        <v>36</v>
      </c>
      <c r="B24" s="3">
        <v>2</v>
      </c>
      <c r="C24" s="3">
        <v>2</v>
      </c>
      <c r="D24" s="3">
        <v>2</v>
      </c>
      <c r="E24" s="3">
        <v>2</v>
      </c>
      <c r="F24" s="3">
        <v>2</v>
      </c>
      <c r="G24" s="3">
        <v>2</v>
      </c>
      <c r="H24" s="3">
        <v>2</v>
      </c>
      <c r="I24" s="3">
        <v>2</v>
      </c>
      <c r="J24" s="3">
        <v>2</v>
      </c>
      <c r="K24" s="3">
        <v>2</v>
      </c>
      <c r="L24" s="3">
        <v>2</v>
      </c>
      <c r="M24" s="3">
        <v>2</v>
      </c>
      <c r="N24" s="3"/>
      <c r="O24" s="3">
        <f>AVERAGE(B24:M24)</f>
        <v>2</v>
      </c>
      <c r="P24" s="3">
        <f>STDEV(B24:M24)</f>
        <v>0</v>
      </c>
      <c r="Q24" s="7">
        <v>2</v>
      </c>
      <c r="R24" s="3">
        <v>1</v>
      </c>
      <c r="S24" s="3">
        <f t="shared" si="3"/>
        <v>2</v>
      </c>
      <c r="T24" s="3"/>
      <c r="U24" s="3"/>
    </row>
    <row r="25" spans="2:21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7"/>
      <c r="R25" s="3"/>
      <c r="S25" s="3"/>
      <c r="T25" s="3"/>
      <c r="U25" s="3"/>
    </row>
    <row r="26" spans="1:21" ht="12.75">
      <c r="A26" s="1" t="s">
        <v>36</v>
      </c>
      <c r="B26" s="3">
        <f>B31-B24-B22</f>
        <v>0.4011445860743019</v>
      </c>
      <c r="C26" s="3">
        <f aca="true" t="shared" si="5" ref="C26:M26">C31-C24-C22</f>
        <v>0.36247940134036216</v>
      </c>
      <c r="D26" s="3">
        <f t="shared" si="5"/>
        <v>0.35960714148898965</v>
      </c>
      <c r="E26" s="3">
        <f t="shared" si="5"/>
        <v>0.25250522645375806</v>
      </c>
      <c r="F26" s="3">
        <f t="shared" si="5"/>
        <v>0.2732476875815034</v>
      </c>
      <c r="G26" s="3">
        <f t="shared" si="5"/>
        <v>0.3630678043148452</v>
      </c>
      <c r="H26" s="3">
        <f t="shared" si="5"/>
        <v>0.2943579488444801</v>
      </c>
      <c r="I26" s="3">
        <f t="shared" si="5"/>
        <v>0.12769087644799615</v>
      </c>
      <c r="J26" s="3">
        <f t="shared" si="5"/>
        <v>0.08061480952936806</v>
      </c>
      <c r="K26" s="3">
        <f t="shared" si="5"/>
        <v>0.05019930135720585</v>
      </c>
      <c r="L26" s="3">
        <f t="shared" si="5"/>
        <v>0.13669100657147815</v>
      </c>
      <c r="M26" s="3">
        <f t="shared" si="5"/>
        <v>0.04917737165837399</v>
      </c>
      <c r="N26" s="3"/>
      <c r="O26" s="3">
        <f>AVERAGE(B26:M26)</f>
        <v>0.22923193013855522</v>
      </c>
      <c r="P26" s="3">
        <f>STDEV(B26:M26)</f>
        <v>0.1329295100953724</v>
      </c>
      <c r="Q26" s="7">
        <v>0.15</v>
      </c>
      <c r="R26" s="3">
        <v>1</v>
      </c>
      <c r="S26" s="3">
        <f t="shared" si="3"/>
        <v>0.15</v>
      </c>
      <c r="T26" s="3"/>
      <c r="U26" s="3"/>
    </row>
    <row r="27" spans="1:21" ht="12.75">
      <c r="A27" s="1" t="s">
        <v>40</v>
      </c>
      <c r="B27" s="3">
        <v>0.205234657510194</v>
      </c>
      <c r="C27" s="3">
        <v>0.2046569862270825</v>
      </c>
      <c r="D27" s="3">
        <v>0.2114324720767499</v>
      </c>
      <c r="E27" s="3">
        <v>0.20797720928864752</v>
      </c>
      <c r="F27" s="3">
        <v>0.19660714297974163</v>
      </c>
      <c r="G27" s="3">
        <v>0.18797247732674072</v>
      </c>
      <c r="H27" s="3">
        <v>0.1982195940894219</v>
      </c>
      <c r="I27" s="3">
        <v>0.21277892337300863</v>
      </c>
      <c r="J27" s="3">
        <v>0.2201402920656358</v>
      </c>
      <c r="K27" s="3">
        <v>0.20936690214471113</v>
      </c>
      <c r="L27" s="3">
        <v>0.21115962176733832</v>
      </c>
      <c r="M27" s="3">
        <v>0.2160540646003128</v>
      </c>
      <c r="N27" s="3"/>
      <c r="O27" s="3">
        <f t="shared" si="0"/>
        <v>0.20680002862079874</v>
      </c>
      <c r="P27" s="3">
        <f t="shared" si="1"/>
        <v>0.008978892680861206</v>
      </c>
      <c r="Q27" s="7">
        <v>0.21</v>
      </c>
      <c r="R27" s="3">
        <v>1</v>
      </c>
      <c r="S27" s="3">
        <f t="shared" si="3"/>
        <v>0.21</v>
      </c>
      <c r="T27" s="3"/>
      <c r="U27" s="3"/>
    </row>
    <row r="28" spans="2:21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2.75">
      <c r="A29" s="1" t="s">
        <v>30</v>
      </c>
      <c r="B29" s="3">
        <f>SUM(B18:B27)</f>
        <v>15.548931648766997</v>
      </c>
      <c r="C29" s="3">
        <f>SUM(C18:C27)</f>
        <v>15.510243406889098</v>
      </c>
      <c r="D29" s="3">
        <f>SUM(D18:D27)</f>
        <v>15.508156057569982</v>
      </c>
      <c r="E29" s="3">
        <f>SUM(E18:E27)</f>
        <v>15.42945550588229</v>
      </c>
      <c r="F29" s="3">
        <f>SUM(F18:F27)</f>
        <v>15.44876953447353</v>
      </c>
      <c r="G29" s="3">
        <f>SUM(G18:G27)</f>
        <v>15.508955317862013</v>
      </c>
      <c r="H29" s="3">
        <f>SUM(H18:H27)</f>
        <v>15.475973608383434</v>
      </c>
      <c r="I29" s="3">
        <f>SUM(I18:I27)</f>
        <v>15.339401890449105</v>
      </c>
      <c r="J29" s="3">
        <f>SUM(J18:J27)</f>
        <v>15.311049092836033</v>
      </c>
      <c r="K29" s="3">
        <f>SUM(K18:K27)</f>
        <v>15.295196427550545</v>
      </c>
      <c r="L29" s="3">
        <f>SUM(L18:L27)</f>
        <v>15.342965070629711</v>
      </c>
      <c r="M29" s="3">
        <f>SUM(M18:M27)</f>
        <v>15.297306303596502</v>
      </c>
      <c r="N29" s="3"/>
      <c r="O29" s="3">
        <f t="shared" si="0"/>
        <v>15.418033655407436</v>
      </c>
      <c r="P29" s="3">
        <f t="shared" si="1"/>
        <v>0.09505306251210759</v>
      </c>
      <c r="Q29" s="3"/>
      <c r="R29" s="3"/>
      <c r="S29" s="8">
        <f>SUM(S18:S27)</f>
        <v>47.99643905720544</v>
      </c>
      <c r="T29" s="3"/>
      <c r="U29" s="3"/>
    </row>
    <row r="30" spans="2:21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.75">
      <c r="A31" s="1" t="s">
        <v>72</v>
      </c>
      <c r="B31" s="3">
        <v>2.657792773379211</v>
      </c>
      <c r="C31" s="3">
        <v>2.6061798431543233</v>
      </c>
      <c r="D31" s="3">
        <v>2.6329917712972626</v>
      </c>
      <c r="E31" s="3">
        <v>2.5123881412526794</v>
      </c>
      <c r="F31" s="3">
        <v>2.5463369503635946</v>
      </c>
      <c r="G31" s="3">
        <v>2.64904963896342</v>
      </c>
      <c r="H31" s="3">
        <v>2.546094534247301</v>
      </c>
      <c r="I31" s="3">
        <v>2.3574608003509474</v>
      </c>
      <c r="J31" s="3">
        <v>2.2997674134957307</v>
      </c>
      <c r="K31" s="3">
        <v>2.2858248787439157</v>
      </c>
      <c r="L31" s="3">
        <v>2.3663930741324313</v>
      </c>
      <c r="M31" s="3">
        <v>2.2824267527153257</v>
      </c>
      <c r="N31" s="3"/>
      <c r="O31" s="3">
        <f>AVERAGE(B31:M31)</f>
        <v>2.4785588810080124</v>
      </c>
      <c r="P31" s="3">
        <f>STDEV(B31:M31)</f>
        <v>0.14968280823768526</v>
      </c>
      <c r="Q31" s="3"/>
      <c r="R31" s="3"/>
      <c r="S31" s="3"/>
      <c r="T31" s="3"/>
      <c r="U31" s="3"/>
    </row>
    <row r="32" spans="2:21" ht="12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18" ht="12.75">
      <c r="A33" s="1" t="s">
        <v>76</v>
      </c>
      <c r="B33" s="3">
        <v>22.23022842988951</v>
      </c>
      <c r="C33" s="3">
        <v>22.88843842977442</v>
      </c>
      <c r="D33" s="3">
        <v>23.03707176392425</v>
      </c>
      <c r="E33" s="3">
        <v>22.664928064507873</v>
      </c>
      <c r="F33" s="3">
        <v>22.399895543029416</v>
      </c>
      <c r="G33" s="3">
        <v>22.289192416452966</v>
      </c>
      <c r="H33" s="3">
        <v>22.111570922899844</v>
      </c>
      <c r="I33" s="3">
        <v>22.16572473860554</v>
      </c>
      <c r="J33" s="3">
        <v>22.54447138337932</v>
      </c>
      <c r="K33" s="3">
        <v>22.569650818757626</v>
      </c>
      <c r="L33" s="3">
        <v>22.35430796163892</v>
      </c>
      <c r="M33" s="3">
        <v>21.871855737005298</v>
      </c>
      <c r="N33" s="3"/>
      <c r="O33" s="3">
        <f>AVERAGE(B33:M33)</f>
        <v>22.42727801748875</v>
      </c>
      <c r="P33" s="3">
        <f>STDEV(B33:M33)</f>
        <v>0.332421526285778</v>
      </c>
      <c r="Q33" s="3">
        <v>22.43</v>
      </c>
      <c r="R33" s="7">
        <f>Q33/2+P33</f>
        <v>11.547421526285778</v>
      </c>
    </row>
    <row r="34" spans="1:18" ht="12.75">
      <c r="A34" s="1" t="s">
        <v>77</v>
      </c>
      <c r="O34" s="2"/>
      <c r="P34" s="2"/>
      <c r="R34" s="3"/>
    </row>
    <row r="35" spans="15:18" ht="12.75">
      <c r="O35" s="2"/>
      <c r="P35" s="2"/>
      <c r="R35" s="3"/>
    </row>
    <row r="36" spans="1:19" ht="20.25">
      <c r="A36" s="3"/>
      <c r="B36" s="3"/>
      <c r="C36" s="3" t="s">
        <v>70</v>
      </c>
      <c r="D36" s="3"/>
      <c r="E36" s="3"/>
      <c r="F36" s="6" t="s">
        <v>69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3:18" ht="20.25">
      <c r="C37" s="1" t="s">
        <v>71</v>
      </c>
      <c r="F37" s="6" t="s">
        <v>75</v>
      </c>
      <c r="M37" s="3"/>
      <c r="N37" s="3"/>
      <c r="R37" s="1" t="s">
        <v>78</v>
      </c>
    </row>
    <row r="38" spans="6:14" ht="18.75">
      <c r="F38" s="6"/>
      <c r="M38" s="3"/>
      <c r="N38" s="3"/>
    </row>
    <row r="39" spans="8:16" ht="13.5">
      <c r="H39"/>
      <c r="O39" s="3"/>
      <c r="P39" s="3"/>
    </row>
    <row r="40" spans="1:16" ht="12.75">
      <c r="A40" s="1" t="s">
        <v>46</v>
      </c>
      <c r="B40" s="1" t="s">
        <v>47</v>
      </c>
      <c r="C40" s="1" t="s">
        <v>48</v>
      </c>
      <c r="D40" s="1" t="s">
        <v>49</v>
      </c>
      <c r="E40" s="1" t="s">
        <v>50</v>
      </c>
      <c r="F40" s="1" t="s">
        <v>51</v>
      </c>
      <c r="G40" s="1" t="s">
        <v>52</v>
      </c>
      <c r="H40" s="1" t="s">
        <v>53</v>
      </c>
      <c r="O40" s="3"/>
      <c r="P40" s="3"/>
    </row>
    <row r="41" spans="1:16" ht="12.75">
      <c r="A41" s="1" t="s">
        <v>54</v>
      </c>
      <c r="B41" s="1" t="s">
        <v>36</v>
      </c>
      <c r="C41" s="1" t="s">
        <v>55</v>
      </c>
      <c r="D41" s="1">
        <v>20</v>
      </c>
      <c r="E41" s="1">
        <v>10</v>
      </c>
      <c r="F41" s="1">
        <v>600</v>
      </c>
      <c r="G41" s="1">
        <v>-600</v>
      </c>
      <c r="H41" s="1" t="s">
        <v>56</v>
      </c>
      <c r="O41" s="3"/>
      <c r="P41" s="3"/>
    </row>
    <row r="42" spans="1:16" ht="12.75">
      <c r="A42" s="1" t="s">
        <v>54</v>
      </c>
      <c r="B42" s="1" t="s">
        <v>39</v>
      </c>
      <c r="C42" s="1" t="s">
        <v>55</v>
      </c>
      <c r="D42" s="1">
        <v>20</v>
      </c>
      <c r="E42" s="1">
        <v>10</v>
      </c>
      <c r="F42" s="1">
        <v>600</v>
      </c>
      <c r="G42" s="1">
        <v>-600</v>
      </c>
      <c r="H42" s="1" t="s">
        <v>57</v>
      </c>
      <c r="O42" s="3"/>
      <c r="P42" s="3"/>
    </row>
    <row r="43" spans="1:16" ht="12.75">
      <c r="A43" s="1" t="s">
        <v>54</v>
      </c>
      <c r="B43" s="1" t="s">
        <v>19</v>
      </c>
      <c r="C43" s="1" t="s">
        <v>55</v>
      </c>
      <c r="D43" s="1">
        <v>20</v>
      </c>
      <c r="E43" s="1">
        <v>10</v>
      </c>
      <c r="F43" s="1">
        <v>800</v>
      </c>
      <c r="G43" s="1">
        <v>-800</v>
      </c>
      <c r="H43" s="1" t="s">
        <v>58</v>
      </c>
      <c r="O43" s="3"/>
      <c r="P43" s="3"/>
    </row>
    <row r="44" spans="1:16" ht="12.75">
      <c r="A44" s="1" t="s">
        <v>54</v>
      </c>
      <c r="B44" s="1" t="s">
        <v>37</v>
      </c>
      <c r="C44" s="1" t="s">
        <v>55</v>
      </c>
      <c r="D44" s="1">
        <v>20</v>
      </c>
      <c r="E44" s="1">
        <v>10</v>
      </c>
      <c r="F44" s="1">
        <v>600</v>
      </c>
      <c r="G44" s="1">
        <v>-600</v>
      </c>
      <c r="H44" s="1" t="s">
        <v>57</v>
      </c>
      <c r="O44" s="3"/>
      <c r="P44" s="3"/>
    </row>
    <row r="45" spans="1:16" ht="12.75">
      <c r="A45" s="1" t="s">
        <v>54</v>
      </c>
      <c r="B45" s="1" t="s">
        <v>38</v>
      </c>
      <c r="C45" s="1" t="s">
        <v>55</v>
      </c>
      <c r="D45" s="1">
        <v>20</v>
      </c>
      <c r="E45" s="1">
        <v>10</v>
      </c>
      <c r="F45" s="1">
        <v>600</v>
      </c>
      <c r="G45" s="1">
        <v>-600</v>
      </c>
      <c r="H45" s="1" t="s">
        <v>59</v>
      </c>
      <c r="O45" s="3"/>
      <c r="P45" s="3"/>
    </row>
    <row r="46" spans="1:16" ht="12.75">
      <c r="A46" s="1" t="s">
        <v>60</v>
      </c>
      <c r="B46" s="1" t="s">
        <v>40</v>
      </c>
      <c r="C46" s="1" t="s">
        <v>55</v>
      </c>
      <c r="D46" s="1">
        <v>20</v>
      </c>
      <c r="E46" s="1">
        <v>10</v>
      </c>
      <c r="F46" s="1">
        <v>600</v>
      </c>
      <c r="G46" s="1">
        <v>-600</v>
      </c>
      <c r="H46" s="1" t="s">
        <v>61</v>
      </c>
      <c r="O46" s="3"/>
      <c r="P46" s="3"/>
    </row>
    <row r="47" spans="1:16" ht="12.75">
      <c r="A47" s="1" t="s">
        <v>60</v>
      </c>
      <c r="B47" s="1" t="s">
        <v>41</v>
      </c>
      <c r="C47" s="1" t="s">
        <v>55</v>
      </c>
      <c r="D47" s="1">
        <v>20</v>
      </c>
      <c r="E47" s="1">
        <v>10</v>
      </c>
      <c r="F47" s="1">
        <v>600</v>
      </c>
      <c r="G47" s="1">
        <v>-600</v>
      </c>
      <c r="H47" s="1" t="s">
        <v>57</v>
      </c>
      <c r="O47" s="3"/>
      <c r="P47" s="3"/>
    </row>
    <row r="48" spans="1:16" ht="12.75">
      <c r="A48" s="1" t="s">
        <v>60</v>
      </c>
      <c r="B48" s="1" t="s">
        <v>42</v>
      </c>
      <c r="C48" s="1" t="s">
        <v>55</v>
      </c>
      <c r="D48" s="1">
        <v>20</v>
      </c>
      <c r="E48" s="1">
        <v>10</v>
      </c>
      <c r="F48" s="1">
        <v>600</v>
      </c>
      <c r="G48" s="1">
        <v>-600</v>
      </c>
      <c r="H48" s="1" t="s">
        <v>62</v>
      </c>
      <c r="O48" s="3"/>
      <c r="P48" s="3"/>
    </row>
    <row r="49" spans="1:16" ht="12.75">
      <c r="A49" s="1" t="s">
        <v>60</v>
      </c>
      <c r="B49" s="1" t="s">
        <v>43</v>
      </c>
      <c r="C49" s="1" t="s">
        <v>55</v>
      </c>
      <c r="D49" s="1">
        <v>20</v>
      </c>
      <c r="E49" s="1">
        <v>10</v>
      </c>
      <c r="F49" s="1">
        <v>600</v>
      </c>
      <c r="G49" s="1">
        <v>-600</v>
      </c>
      <c r="H49" s="1" t="s">
        <v>63</v>
      </c>
      <c r="O49" s="3"/>
      <c r="P49" s="3"/>
    </row>
    <row r="50" spans="1:16" ht="12.75">
      <c r="A50" s="1" t="s">
        <v>60</v>
      </c>
      <c r="B50" s="1" t="s">
        <v>44</v>
      </c>
      <c r="C50" s="1" t="s">
        <v>55</v>
      </c>
      <c r="D50" s="1">
        <v>20</v>
      </c>
      <c r="E50" s="1">
        <v>10</v>
      </c>
      <c r="F50" s="1">
        <v>600</v>
      </c>
      <c r="G50" s="1">
        <v>-600</v>
      </c>
      <c r="H50" s="1" t="s">
        <v>64</v>
      </c>
      <c r="O50" s="3"/>
      <c r="P50" s="3"/>
    </row>
    <row r="51" spans="1:16" ht="12.75">
      <c r="A51" s="1" t="s">
        <v>65</v>
      </c>
      <c r="B51" s="1" t="s">
        <v>45</v>
      </c>
      <c r="C51" s="1" t="s">
        <v>55</v>
      </c>
      <c r="D51" s="1">
        <v>20</v>
      </c>
      <c r="E51" s="1">
        <v>10</v>
      </c>
      <c r="F51" s="1">
        <v>500</v>
      </c>
      <c r="G51" s="1">
        <v>-500</v>
      </c>
      <c r="H51" s="1" t="s">
        <v>66</v>
      </c>
      <c r="O51" s="3"/>
      <c r="P51" s="3"/>
    </row>
    <row r="52" spans="15:16" ht="12.75">
      <c r="O52" s="3"/>
      <c r="P5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2008-03-24T21:09:57Z</dcterms:created>
  <dcterms:modified xsi:type="dcterms:W3CDTF">2008-03-24T21:09:57Z</dcterms:modified>
  <cp:category/>
  <cp:version/>
  <cp:contentType/>
  <cp:contentStatus/>
</cp:coreProperties>
</file>