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480" yWindow="360" windowWidth="13250" windowHeight="9660"/>
  </bookViews>
  <sheets>
    <sheet name="R140626" sheetId="3" r:id="rId1"/>
  </sheets>
  <definedNames>
    <definedName name="_xlnm.Print_Area" localSheetId="0">'R140626'!$A$1:$K$39</definedName>
  </definedNames>
  <calcPr calcId="145621"/>
</workbook>
</file>

<file path=xl/calcChain.xml><?xml version="1.0" encoding="utf-8"?>
<calcChain xmlns="http://schemas.openxmlformats.org/spreadsheetml/2006/main">
  <c r="B24" i="3" l="1"/>
  <c r="D24" i="3" s="1"/>
  <c r="E24" i="3" s="1"/>
  <c r="D25" i="3"/>
  <c r="E25" i="3" s="1"/>
  <c r="D20" i="3"/>
  <c r="E20" i="3" s="1"/>
  <c r="B21" i="3"/>
  <c r="B22" i="3" l="1"/>
  <c r="D22" i="3" s="1"/>
  <c r="E22" i="3" s="1"/>
  <c r="D21" i="3"/>
  <c r="E21" i="3" s="1"/>
  <c r="D23" i="3"/>
  <c r="E23" i="3" s="1"/>
  <c r="B26" i="3" l="1"/>
  <c r="E26" i="3"/>
  <c r="C30" i="3" s="1"/>
  <c r="F24" i="3" l="1"/>
  <c r="F23" i="3"/>
  <c r="G23" i="3" s="1"/>
  <c r="F25" i="3"/>
  <c r="G25" i="3" s="1"/>
  <c r="F20" i="3"/>
  <c r="G20" i="3" s="1"/>
  <c r="G24" i="3"/>
  <c r="F21" i="3"/>
  <c r="G21" i="3" s="1"/>
  <c r="F22" i="3"/>
  <c r="G22" i="3" s="1"/>
</calcChain>
</file>

<file path=xl/sharedStrings.xml><?xml version="1.0" encoding="utf-8"?>
<sst xmlns="http://schemas.openxmlformats.org/spreadsheetml/2006/main" count="68" uniqueCount="50">
  <si>
    <t>Oxide</t>
  </si>
  <si>
    <t>Total</t>
  </si>
  <si>
    <t>Point#</t>
  </si>
  <si>
    <t>Comment</t>
  </si>
  <si>
    <t>Wt % Oxide</t>
  </si>
  <si>
    <t>Oxide MW</t>
  </si>
  <si>
    <t>Mol #</t>
  </si>
  <si>
    <t>Atom Prop.</t>
  </si>
  <si>
    <t>Anion Prop.</t>
  </si>
  <si>
    <t># Ions/formula</t>
  </si>
  <si>
    <t>Total:</t>
  </si>
  <si>
    <t>Enter Oxygens in formula:</t>
  </si>
  <si>
    <t>Oxygen Factor Calculation:</t>
  </si>
  <si>
    <t>Ideal Chemistry:</t>
  </si>
  <si>
    <t>Measured Chemistry:</t>
  </si>
  <si>
    <t>CaO</t>
  </si>
  <si>
    <t>R140626</t>
  </si>
  <si>
    <t>Collinsite</t>
  </si>
  <si>
    <t xml:space="preserve"> </t>
  </si>
  <si>
    <t>MgO</t>
  </si>
  <si>
    <t>P2O5</t>
  </si>
  <si>
    <t>MnO</t>
  </si>
  <si>
    <t>FeO</t>
  </si>
  <si>
    <t xml:space="preserve">Average: </t>
  </si>
  <si>
    <t>Standard Dev:</t>
  </si>
  <si>
    <r>
      <t>P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5</t>
    </r>
  </si>
  <si>
    <r>
      <t>Ca</t>
    </r>
    <r>
      <rPr>
        <vertAlign val="subscript"/>
        <sz val="14"/>
        <rFont val="Calibri"/>
        <family val="2"/>
        <scheme val="minor"/>
      </rPr>
      <t>2</t>
    </r>
    <r>
      <rPr>
        <sz val="14"/>
        <rFont val="Calibri"/>
        <family val="2"/>
        <scheme val="minor"/>
      </rPr>
      <t>Mg(PO</t>
    </r>
    <r>
      <rPr>
        <vertAlign val="subscript"/>
        <sz val="14"/>
        <rFont val="Calibri"/>
        <family val="2"/>
        <scheme val="minor"/>
      </rPr>
      <t>4</t>
    </r>
    <r>
      <rPr>
        <sz val="14"/>
        <rFont val="Calibri"/>
        <family val="2"/>
        <scheme val="minor"/>
      </rPr>
      <t>)</t>
    </r>
    <r>
      <rPr>
        <vertAlign val="subscript"/>
        <sz val="14"/>
        <rFont val="Calibri"/>
        <family val="2"/>
        <scheme val="minor"/>
      </rPr>
      <t>2</t>
    </r>
    <r>
      <rPr>
        <sz val="14"/>
        <rFont val="Calibri"/>
        <family val="2"/>
      </rPr>
      <t>·</t>
    </r>
    <r>
      <rPr>
        <sz val="14"/>
        <rFont val="Calibri"/>
        <family val="2"/>
        <scheme val="minor"/>
      </rPr>
      <t>2H2O</t>
    </r>
  </si>
  <si>
    <t xml:space="preserve">Beam Size :  5 µm </t>
  </si>
  <si>
    <t xml:space="preserve">Column Conditions :  Cond 1 : 15keV 8nA  </t>
  </si>
  <si>
    <r>
      <t>H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O</t>
    </r>
  </si>
  <si>
    <t>Xtal</t>
  </si>
  <si>
    <t>Standards</t>
  </si>
  <si>
    <t>LPET</t>
  </si>
  <si>
    <t>Ca</t>
  </si>
  <si>
    <t xml:space="preserve">ap-synap </t>
  </si>
  <si>
    <t>TAP</t>
  </si>
  <si>
    <t>Mg</t>
  </si>
  <si>
    <t xml:space="preserve">diopside </t>
  </si>
  <si>
    <t>P</t>
  </si>
  <si>
    <t>LLIF</t>
  </si>
  <si>
    <t>Mn</t>
  </si>
  <si>
    <t xml:space="preserve">rhod791 </t>
  </si>
  <si>
    <t>Fe</t>
  </si>
  <si>
    <t xml:space="preserve">fayalite </t>
  </si>
  <si>
    <t>Element</t>
  </si>
  <si>
    <t>trace Mn, Fe</t>
  </si>
  <si>
    <r>
      <t>Ca</t>
    </r>
    <r>
      <rPr>
        <vertAlign val="subscript"/>
        <sz val="14"/>
        <color theme="1"/>
        <rFont val="Calibri"/>
        <family val="2"/>
        <scheme val="minor"/>
      </rPr>
      <t>2.01</t>
    </r>
    <r>
      <rPr>
        <sz val="14"/>
        <color theme="1"/>
        <rFont val="Calibri"/>
        <family val="2"/>
        <scheme val="minor"/>
      </rPr>
      <t>Mg</t>
    </r>
    <r>
      <rPr>
        <vertAlign val="subscript"/>
        <sz val="14"/>
        <color theme="1"/>
        <rFont val="Calibri"/>
        <family val="2"/>
        <scheme val="minor"/>
      </rPr>
      <t>1.06</t>
    </r>
    <r>
      <rPr>
        <sz val="14"/>
        <color theme="1"/>
        <rFont val="Calibri"/>
        <family val="2"/>
        <scheme val="minor"/>
      </rPr>
      <t>(P</t>
    </r>
    <r>
      <rPr>
        <vertAlign val="subscript"/>
        <sz val="14"/>
        <color theme="1"/>
        <rFont val="Calibri"/>
        <family val="2"/>
        <scheme val="minor"/>
      </rPr>
      <t>1.00</t>
    </r>
    <r>
      <rPr>
        <sz val="14"/>
        <color theme="1"/>
        <rFont val="Calibri"/>
        <family val="2"/>
        <scheme val="minor"/>
      </rPr>
      <t>O</t>
    </r>
    <r>
      <rPr>
        <vertAlign val="subscript"/>
        <sz val="14"/>
        <color theme="1"/>
        <rFont val="Calibri"/>
        <family val="2"/>
        <scheme val="minor"/>
      </rPr>
      <t>4</t>
    </r>
    <r>
      <rPr>
        <sz val="14"/>
        <color theme="1"/>
        <rFont val="Calibri"/>
        <family val="2"/>
        <scheme val="minor"/>
      </rPr>
      <t>)</t>
    </r>
    <r>
      <rPr>
        <vertAlign val="subscript"/>
        <sz val="14"/>
        <color theme="1"/>
        <rFont val="Calibri"/>
        <family val="2"/>
        <scheme val="minor"/>
      </rPr>
      <t>2</t>
    </r>
    <r>
      <rPr>
        <sz val="14"/>
        <color theme="1"/>
        <rFont val="Calibri"/>
        <family val="2"/>
      </rPr>
      <t>·2H</t>
    </r>
    <r>
      <rPr>
        <vertAlign val="subscript"/>
        <sz val="14"/>
        <color theme="1"/>
        <rFont val="Calibri"/>
        <family val="2"/>
      </rPr>
      <t>2</t>
    </r>
    <r>
      <rPr>
        <sz val="14"/>
        <color theme="1"/>
        <rFont val="Calibri"/>
        <family val="2"/>
      </rPr>
      <t>O</t>
    </r>
  </si>
  <si>
    <t>F is factor for anion proportion calculation</t>
  </si>
  <si>
    <t>Cations normalized to 2 P</t>
  </si>
  <si>
    <t>(Estimated)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</si>
</sst>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vertAlign val="subscript"/>
      <sz val="14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vertAlign val="subscript"/>
      <sz val="11"/>
      <color theme="1"/>
      <name val="Calibri"/>
      <family val="2"/>
      <scheme val="minor"/>
    </font>
    <font>
      <sz val="14"/>
      <name val="Calibri"/>
      <family val="2"/>
    </font>
    <font>
      <vertAlign val="subscript"/>
      <sz val="11"/>
      <name val="Calibri"/>
      <family val="2"/>
      <scheme val="minor"/>
    </font>
    <font>
      <sz val="10"/>
      <name val="Courier New"/>
      <family val="3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vertAlign val="subscript"/>
      <sz val="14"/>
      <color theme="1"/>
      <name val="Calibri"/>
      <family val="2"/>
      <scheme val="minor"/>
    </font>
    <font>
      <sz val="14"/>
      <color theme="1"/>
      <name val="Calibri"/>
      <family val="2"/>
    </font>
    <font>
      <vertAlign val="subscript"/>
      <sz val="14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indexed="4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4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2" fontId="0" fillId="0" borderId="3" xfId="0" applyNumberFormat="1" applyBorder="1"/>
    <xf numFmtId="2" fontId="0" fillId="0" borderId="3" xfId="0" applyNumberFormat="1" applyFill="1" applyBorder="1"/>
    <xf numFmtId="0" fontId="0" fillId="0" borderId="3" xfId="0" applyFill="1" applyBorder="1"/>
    <xf numFmtId="0" fontId="0" fillId="0" borderId="0" xfId="0"/>
    <xf numFmtId="0" fontId="2" fillId="0" borderId="0" xfId="0" applyFont="1"/>
    <xf numFmtId="0" fontId="0" fillId="0" borderId="0" xfId="0" applyFill="1"/>
    <xf numFmtId="0" fontId="3" fillId="0" borderId="0" xfId="0" applyFont="1"/>
    <xf numFmtId="0" fontId="0" fillId="0" borderId="4" xfId="0" applyFill="1" applyBorder="1"/>
    <xf numFmtId="0" fontId="4" fillId="0" borderId="0" xfId="0" applyFont="1"/>
    <xf numFmtId="0" fontId="6" fillId="0" borderId="0" xfId="0" applyFont="1"/>
    <xf numFmtId="164" fontId="3" fillId="0" borderId="0" xfId="0" applyNumberFormat="1" applyFont="1"/>
    <xf numFmtId="2" fontId="3" fillId="0" borderId="0" xfId="0" applyNumberFormat="1" applyFont="1"/>
    <xf numFmtId="0" fontId="1" fillId="0" borderId="3" xfId="0" applyFont="1" applyBorder="1"/>
    <xf numFmtId="0" fontId="7" fillId="0" borderId="0" xfId="0" applyFont="1"/>
    <xf numFmtId="2" fontId="0" fillId="0" borderId="0" xfId="0" applyNumberFormat="1" applyBorder="1"/>
    <xf numFmtId="2" fontId="0" fillId="0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5" xfId="0" applyBorder="1" applyAlignment="1">
      <alignment horizontal="left"/>
    </xf>
    <xf numFmtId="0" fontId="0" fillId="0" borderId="6" xfId="0" applyBorder="1"/>
    <xf numFmtId="0" fontId="0" fillId="0" borderId="6" xfId="0" applyBorder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2" xfId="0" applyFill="1" applyBorder="1"/>
    <xf numFmtId="2" fontId="1" fillId="0" borderId="2" xfId="0" applyNumberFormat="1" applyFont="1" applyBorder="1"/>
    <xf numFmtId="0" fontId="3" fillId="0" borderId="3" xfId="0" applyFont="1" applyBorder="1"/>
    <xf numFmtId="2" fontId="0" fillId="0" borderId="2" xfId="0" applyNumberFormat="1" applyBorder="1"/>
    <xf numFmtId="0" fontId="12" fillId="0" borderId="0" xfId="0" applyFont="1"/>
    <xf numFmtId="0" fontId="13" fillId="0" borderId="0" xfId="0" applyFont="1"/>
    <xf numFmtId="0" fontId="0" fillId="2" borderId="0" xfId="0" applyFill="1" applyAlignment="1"/>
    <xf numFmtId="0" fontId="0" fillId="2" borderId="0" xfId="0" applyFill="1"/>
    <xf numFmtId="0" fontId="0" fillId="2" borderId="0" xfId="0" applyFill="1" applyAlignment="1">
      <alignment horizontal="right"/>
    </xf>
    <xf numFmtId="0" fontId="0" fillId="3" borderId="0" xfId="0" applyFill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9"/>
  <sheetViews>
    <sheetView tabSelected="1" topLeftCell="A16" zoomScale="85" zoomScaleNormal="85" workbookViewId="0">
      <selection activeCell="F29" sqref="F29"/>
    </sheetView>
  </sheetViews>
  <sheetFormatPr defaultColWidth="11.453125" defaultRowHeight="14.5" x14ac:dyDescent="0.35"/>
  <cols>
    <col min="1" max="1" width="11.453125" style="10"/>
    <col min="2" max="2" width="14" style="10" customWidth="1"/>
    <col min="3" max="3" width="15.08984375" style="10" customWidth="1"/>
    <col min="4" max="4" width="11.453125" style="10"/>
    <col min="5" max="5" width="13.1796875" style="10" customWidth="1"/>
    <col min="6" max="6" width="11.453125" style="10"/>
    <col min="7" max="7" width="12.7265625" style="10" customWidth="1"/>
    <col min="8" max="8" width="16" style="10" customWidth="1"/>
    <col min="9" max="9" width="12" style="10" bestFit="1" customWidth="1"/>
    <col min="10" max="10" width="13.26953125" style="10" customWidth="1"/>
    <col min="11" max="16384" width="11.453125" style="10"/>
  </cols>
  <sheetData>
    <row r="1" spans="1:13" ht="15" x14ac:dyDescent="0.25">
      <c r="A1" s="17" t="s">
        <v>16</v>
      </c>
      <c r="B1" s="10" t="s">
        <v>17</v>
      </c>
      <c r="D1" s="13"/>
    </row>
    <row r="3" spans="1:13" x14ac:dyDescent="0.35">
      <c r="A3" s="22"/>
      <c r="B3" s="22"/>
      <c r="C3" s="22" t="s">
        <v>0</v>
      </c>
      <c r="D3" s="22"/>
      <c r="E3" s="22"/>
      <c r="F3" s="22"/>
      <c r="G3" s="22"/>
      <c r="H3" s="22" t="s">
        <v>18</v>
      </c>
      <c r="I3" s="7"/>
      <c r="K3" s="7"/>
      <c r="L3" s="7"/>
      <c r="M3" s="7"/>
    </row>
    <row r="4" spans="1:13" x14ac:dyDescent="0.35">
      <c r="A4" s="23" t="s">
        <v>2</v>
      </c>
      <c r="B4" s="23" t="s">
        <v>3</v>
      </c>
      <c r="C4" s="23" t="s">
        <v>15</v>
      </c>
      <c r="D4" s="23" t="s">
        <v>19</v>
      </c>
      <c r="E4" s="23" t="s">
        <v>20</v>
      </c>
      <c r="F4" s="23" t="s">
        <v>21</v>
      </c>
      <c r="G4" s="23" t="s">
        <v>22</v>
      </c>
      <c r="H4" s="23" t="s">
        <v>1</v>
      </c>
      <c r="I4" s="7"/>
      <c r="K4" s="7"/>
      <c r="L4" s="7"/>
      <c r="M4" s="7"/>
    </row>
    <row r="5" spans="1:13" x14ac:dyDescent="0.35">
      <c r="A5" s="23">
        <v>1</v>
      </c>
      <c r="B5" s="22" t="s">
        <v>16</v>
      </c>
      <c r="C5" s="22">
        <v>31.262830000000001</v>
      </c>
      <c r="D5" s="22">
        <v>12.07732</v>
      </c>
      <c r="E5" s="22">
        <v>39.645659999999999</v>
      </c>
      <c r="F5" s="22">
        <v>1.2999999999999999E-5</v>
      </c>
      <c r="G5" s="22">
        <v>5.2276000000000003E-2</v>
      </c>
      <c r="H5" s="22">
        <v>83.0381</v>
      </c>
      <c r="I5" s="7"/>
      <c r="K5" s="7"/>
      <c r="L5" s="7"/>
      <c r="M5" s="7"/>
    </row>
    <row r="6" spans="1:13" x14ac:dyDescent="0.35">
      <c r="A6" s="23">
        <v>2</v>
      </c>
      <c r="B6" s="22" t="s">
        <v>16</v>
      </c>
      <c r="C6" s="22">
        <v>31.305299999999999</v>
      </c>
      <c r="D6" s="22">
        <v>12.01338</v>
      </c>
      <c r="E6" s="22">
        <v>39.912059999999997</v>
      </c>
      <c r="F6" s="22">
        <v>1.2999999999999999E-5</v>
      </c>
      <c r="G6" s="22">
        <v>3.1377000000000002E-2</v>
      </c>
      <c r="H6" s="22">
        <v>83.262140000000002</v>
      </c>
      <c r="I6" s="7"/>
      <c r="K6" s="7"/>
      <c r="L6" s="7"/>
      <c r="M6" s="7"/>
    </row>
    <row r="7" spans="1:13" x14ac:dyDescent="0.35">
      <c r="A7" s="23">
        <v>4</v>
      </c>
      <c r="B7" s="22" t="s">
        <v>16</v>
      </c>
      <c r="C7" s="22">
        <v>31.898620000000001</v>
      </c>
      <c r="D7" s="22">
        <v>11.99686</v>
      </c>
      <c r="E7" s="22">
        <v>40.371760000000002</v>
      </c>
      <c r="F7" s="22">
        <v>1.7513999999999998E-2</v>
      </c>
      <c r="G7" s="22">
        <v>1.2999999999999999E-5</v>
      </c>
      <c r="H7" s="22">
        <v>84.284769999999995</v>
      </c>
      <c r="I7" s="7"/>
      <c r="K7" s="7"/>
      <c r="L7" s="7"/>
      <c r="M7" s="7"/>
    </row>
    <row r="8" spans="1:13" x14ac:dyDescent="0.35">
      <c r="A8" s="23">
        <v>6</v>
      </c>
      <c r="B8" s="22" t="s">
        <v>16</v>
      </c>
      <c r="C8" s="22">
        <v>31.65466</v>
      </c>
      <c r="D8" s="22">
        <v>12.13721</v>
      </c>
      <c r="E8" s="22">
        <v>39.705100000000002</v>
      </c>
      <c r="F8" s="22">
        <v>1.2999999999999999E-5</v>
      </c>
      <c r="G8" s="22">
        <v>1.2999999999999999E-5</v>
      </c>
      <c r="H8" s="22">
        <v>83.497</v>
      </c>
      <c r="I8" s="7"/>
      <c r="K8" s="7"/>
      <c r="L8" s="7"/>
      <c r="M8" s="7"/>
    </row>
    <row r="9" spans="1:13" x14ac:dyDescent="0.35">
      <c r="A9" s="23">
        <v>8</v>
      </c>
      <c r="B9" s="22" t="s">
        <v>16</v>
      </c>
      <c r="C9" s="22">
        <v>31.97899</v>
      </c>
      <c r="D9" s="22">
        <v>12.13306</v>
      </c>
      <c r="E9" s="22">
        <v>39.806280000000001</v>
      </c>
      <c r="F9" s="22">
        <v>2.6970000000000002E-3</v>
      </c>
      <c r="G9" s="22">
        <v>1.0468E-2</v>
      </c>
      <c r="H9" s="22">
        <v>83.931489999999997</v>
      </c>
      <c r="I9" s="7"/>
      <c r="K9" s="7"/>
      <c r="L9" s="7"/>
      <c r="M9" s="7"/>
    </row>
    <row r="10" spans="1:13" x14ac:dyDescent="0.35">
      <c r="A10" s="23">
        <v>9</v>
      </c>
      <c r="B10" s="22" t="s">
        <v>16</v>
      </c>
      <c r="C10" s="22">
        <v>31.773949999999999</v>
      </c>
      <c r="D10" s="22">
        <v>11.949960000000001</v>
      </c>
      <c r="E10" s="22">
        <v>39.798650000000002</v>
      </c>
      <c r="F10" s="22">
        <v>1.3984E-2</v>
      </c>
      <c r="G10" s="22">
        <v>3.1015999999999998E-2</v>
      </c>
      <c r="H10" s="22">
        <v>83.56756</v>
      </c>
      <c r="I10" s="7"/>
      <c r="K10" s="7"/>
      <c r="L10" s="7"/>
      <c r="M10" s="7"/>
    </row>
    <row r="11" spans="1:13" x14ac:dyDescent="0.35">
      <c r="A11" s="23">
        <v>10</v>
      </c>
      <c r="B11" s="22" t="s">
        <v>16</v>
      </c>
      <c r="C11" s="22">
        <v>31.95476</v>
      </c>
      <c r="D11" s="22">
        <v>11.9497</v>
      </c>
      <c r="E11" s="22">
        <v>40.474800000000002</v>
      </c>
      <c r="F11" s="22">
        <v>5.2687999999999999E-2</v>
      </c>
      <c r="G11" s="22">
        <v>3.4372E-2</v>
      </c>
      <c r="H11" s="22">
        <v>84.466329999999999</v>
      </c>
      <c r="I11" s="7"/>
      <c r="K11" s="7"/>
      <c r="L11" s="7"/>
      <c r="M11" s="7"/>
    </row>
    <row r="12" spans="1:13" x14ac:dyDescent="0.35">
      <c r="A12" s="23">
        <v>11</v>
      </c>
      <c r="B12" s="22" t="s">
        <v>16</v>
      </c>
      <c r="C12" s="22">
        <v>32.045200000000001</v>
      </c>
      <c r="D12" s="22">
        <v>11.892760000000001</v>
      </c>
      <c r="E12" s="22">
        <v>40.560049999999997</v>
      </c>
      <c r="F12" s="22">
        <v>1.2999999999999999E-5</v>
      </c>
      <c r="G12" s="22">
        <v>1.2999999999999999E-5</v>
      </c>
      <c r="H12" s="22">
        <v>84.498040000000003</v>
      </c>
      <c r="I12" s="7"/>
      <c r="K12" s="7"/>
      <c r="L12" s="7"/>
      <c r="M12" s="7"/>
    </row>
    <row r="13" spans="1:13" x14ac:dyDescent="0.35">
      <c r="A13" s="23">
        <v>12</v>
      </c>
      <c r="B13" s="22" t="s">
        <v>16</v>
      </c>
      <c r="C13" s="22">
        <v>32.068669999999997</v>
      </c>
      <c r="D13" s="22">
        <v>12.17478</v>
      </c>
      <c r="E13" s="22">
        <v>40.154159999999997</v>
      </c>
      <c r="F13" s="22">
        <v>4.9910999999999997E-2</v>
      </c>
      <c r="G13" s="22">
        <v>2.9919999999999999E-2</v>
      </c>
      <c r="H13" s="22">
        <v>84.477440000000001</v>
      </c>
      <c r="I13" s="7"/>
      <c r="K13" s="7"/>
      <c r="L13" s="7"/>
      <c r="M13" s="7"/>
    </row>
    <row r="14" spans="1:13" x14ac:dyDescent="0.35">
      <c r="A14" s="20">
        <v>13</v>
      </c>
      <c r="B14" s="24" t="s">
        <v>16</v>
      </c>
      <c r="C14" s="24">
        <v>31.681280000000001</v>
      </c>
      <c r="D14" s="24">
        <v>11.67887</v>
      </c>
      <c r="E14" s="24">
        <v>40.179630000000003</v>
      </c>
      <c r="F14" s="24">
        <v>7.7029999999999998E-3</v>
      </c>
      <c r="G14" s="24">
        <v>5.1260000000000003E-3</v>
      </c>
      <c r="H14" s="24">
        <v>83.552610000000001</v>
      </c>
      <c r="I14" s="7"/>
      <c r="K14" s="7"/>
      <c r="L14" s="7"/>
      <c r="M14" s="7"/>
    </row>
    <row r="15" spans="1:13" x14ac:dyDescent="0.35">
      <c r="A15" s="25"/>
      <c r="B15" s="26" t="s">
        <v>23</v>
      </c>
      <c r="C15" s="26">
        <v>31.762425999999998</v>
      </c>
      <c r="D15" s="26">
        <v>12.000389999999999</v>
      </c>
      <c r="E15" s="26">
        <v>40.060815000000005</v>
      </c>
      <c r="F15" s="26">
        <v>1.4454899999999998E-2</v>
      </c>
      <c r="G15" s="26">
        <v>1.9459399999999998E-2</v>
      </c>
      <c r="H15" s="26">
        <v>83.857548000000008</v>
      </c>
      <c r="I15" s="7"/>
      <c r="K15" s="7"/>
      <c r="L15" s="7"/>
      <c r="M15" s="7"/>
    </row>
    <row r="16" spans="1:13" x14ac:dyDescent="0.35">
      <c r="A16" s="21"/>
      <c r="B16" s="22" t="s">
        <v>24</v>
      </c>
      <c r="C16" s="22">
        <v>0.28926707990290818</v>
      </c>
      <c r="D16" s="22">
        <v>0.1464029172447659</v>
      </c>
      <c r="E16" s="22">
        <v>0.33244376140099885</v>
      </c>
      <c r="F16" s="22">
        <v>2.0403145375434424E-2</v>
      </c>
      <c r="G16" s="22">
        <v>1.8574481504353105E-2</v>
      </c>
      <c r="H16" s="22">
        <v>0.54631883948234194</v>
      </c>
      <c r="I16" s="7"/>
      <c r="K16" s="7"/>
      <c r="L16" s="7"/>
      <c r="M16" s="7"/>
    </row>
    <row r="17" spans="1:13" x14ac:dyDescent="0.35">
      <c r="I17" s="7"/>
      <c r="K17" s="7"/>
      <c r="L17" s="7"/>
      <c r="M17" s="7"/>
    </row>
    <row r="18" spans="1:13" x14ac:dyDescent="0.35">
      <c r="I18" s="7"/>
      <c r="K18" s="7"/>
      <c r="L18" s="7"/>
      <c r="M18" s="7"/>
    </row>
    <row r="19" spans="1:13" ht="15" thickBot="1" x14ac:dyDescent="0.4">
      <c r="A19" s="1" t="s">
        <v>0</v>
      </c>
      <c r="B19" s="1" t="s">
        <v>4</v>
      </c>
      <c r="C19" s="1" t="s">
        <v>5</v>
      </c>
      <c r="D19" s="1" t="s">
        <v>6</v>
      </c>
      <c r="E19" s="1" t="s">
        <v>7</v>
      </c>
      <c r="F19" s="1" t="s">
        <v>8</v>
      </c>
      <c r="G19" s="3" t="s">
        <v>9</v>
      </c>
      <c r="H19" s="11"/>
    </row>
    <row r="20" spans="1:13" x14ac:dyDescent="0.35">
      <c r="A20" s="3" t="s">
        <v>22</v>
      </c>
      <c r="B20" s="4">
        <v>0.02</v>
      </c>
      <c r="C20" s="5">
        <v>71.849999999999994</v>
      </c>
      <c r="D20" s="3">
        <f t="shared" ref="D20:D25" si="0">B20/C20</f>
        <v>2.7835768963117608E-4</v>
      </c>
      <c r="E20" s="3">
        <f t="shared" ref="E20:E22" si="1">D20*1</f>
        <v>2.7835768963117608E-4</v>
      </c>
      <c r="F20" s="2">
        <f>E20*$C$30</f>
        <v>9.8011192787969114E-4</v>
      </c>
      <c r="G20" s="33">
        <f t="shared" ref="G20:G22" si="2">F20</f>
        <v>9.8011192787969114E-4</v>
      </c>
      <c r="H20" s="19"/>
    </row>
    <row r="21" spans="1:13" ht="16.5" x14ac:dyDescent="0.45">
      <c r="A21" s="3" t="s">
        <v>25</v>
      </c>
      <c r="B21" s="4">
        <f>E15</f>
        <v>40.060815000000005</v>
      </c>
      <c r="C21" s="5">
        <v>141.94</v>
      </c>
      <c r="D21" s="3">
        <f t="shared" si="0"/>
        <v>0.28223767084683671</v>
      </c>
      <c r="E21" s="3">
        <f>D21*5</f>
        <v>1.4111883542341834</v>
      </c>
      <c r="F21" s="2">
        <f>E21*$C$30</f>
        <v>4.9688677194528781</v>
      </c>
      <c r="G21" s="4">
        <f>F21*(2/5)</f>
        <v>1.9875470877811514</v>
      </c>
      <c r="H21" s="19"/>
    </row>
    <row r="22" spans="1:13" x14ac:dyDescent="0.35">
      <c r="A22" s="16" t="s">
        <v>19</v>
      </c>
      <c r="B22" s="4">
        <f>D15</f>
        <v>12.000389999999999</v>
      </c>
      <c r="C22" s="5">
        <v>40.31</v>
      </c>
      <c r="D22" s="3">
        <f t="shared" si="0"/>
        <v>0.2977025551972215</v>
      </c>
      <c r="E22" s="3">
        <f t="shared" si="1"/>
        <v>0.2977025551972215</v>
      </c>
      <c r="F22" s="2">
        <f>E22*$C$30</f>
        <v>1.0482262074227942</v>
      </c>
      <c r="G22" s="4">
        <f t="shared" si="2"/>
        <v>1.0482262074227942</v>
      </c>
      <c r="H22" s="19"/>
    </row>
    <row r="23" spans="1:13" x14ac:dyDescent="0.35">
      <c r="A23" s="3" t="s">
        <v>21</v>
      </c>
      <c r="B23" s="5">
        <v>0.01</v>
      </c>
      <c r="C23" s="5">
        <v>70.94</v>
      </c>
      <c r="D23" s="6">
        <f t="shared" si="0"/>
        <v>1.4096419509444601E-4</v>
      </c>
      <c r="E23" s="6">
        <f>D23*1</f>
        <v>1.4096419509444601E-4</v>
      </c>
      <c r="F23" s="2">
        <f>E23*$C$30</f>
        <v>4.9634227529007479E-4</v>
      </c>
      <c r="G23" s="4">
        <f>F23</f>
        <v>4.9634227529007479E-4</v>
      </c>
      <c r="H23" s="18"/>
    </row>
    <row r="24" spans="1:13" x14ac:dyDescent="0.35">
      <c r="A24" s="3" t="s">
        <v>15</v>
      </c>
      <c r="B24" s="5">
        <f>C15</f>
        <v>31.762425999999998</v>
      </c>
      <c r="C24" s="5">
        <v>56.08</v>
      </c>
      <c r="D24" s="6">
        <f t="shared" si="0"/>
        <v>0.56637706847360914</v>
      </c>
      <c r="E24" s="6">
        <f>D24*1</f>
        <v>0.56637706847360914</v>
      </c>
      <c r="F24" s="2">
        <f>E24*$C$30</f>
        <v>1.9942431668549967</v>
      </c>
      <c r="G24" s="4">
        <f>F24</f>
        <v>1.9942431668549967</v>
      </c>
      <c r="H24" s="7"/>
    </row>
    <row r="25" spans="1:13" ht="16.5" x14ac:dyDescent="0.45">
      <c r="A25" s="32" t="s">
        <v>29</v>
      </c>
      <c r="B25" s="32">
        <v>10.17</v>
      </c>
      <c r="C25" s="32">
        <v>18.02</v>
      </c>
      <c r="D25" s="6">
        <f t="shared" si="0"/>
        <v>0.56437291897891229</v>
      </c>
      <c r="E25" s="6">
        <f>D25*1</f>
        <v>0.56437291897891229</v>
      </c>
      <c r="F25" s="3">
        <f>E25*$C$30</f>
        <v>1.9871864520661611</v>
      </c>
      <c r="G25" s="4">
        <f>F25*2</f>
        <v>3.9743729041323221</v>
      </c>
      <c r="H25" s="10" t="s">
        <v>49</v>
      </c>
    </row>
    <row r="26" spans="1:13" x14ac:dyDescent="0.35">
      <c r="A26" s="30" t="s">
        <v>10</v>
      </c>
      <c r="B26" s="31">
        <f>SUM(B20:B25)</f>
        <v>94.023631000000009</v>
      </c>
      <c r="C26" s="7"/>
      <c r="D26" s="7"/>
      <c r="E26" s="2">
        <f>SUM(E20:E25)</f>
        <v>2.8400602187686519</v>
      </c>
      <c r="F26" s="7"/>
    </row>
    <row r="28" spans="1:13" x14ac:dyDescent="0.35">
      <c r="A28" s="36" t="s">
        <v>11</v>
      </c>
      <c r="B28" s="37"/>
      <c r="C28" s="38">
        <v>10</v>
      </c>
    </row>
    <row r="30" spans="1:13" x14ac:dyDescent="0.35">
      <c r="A30" s="39" t="s">
        <v>12</v>
      </c>
      <c r="B30" s="39"/>
      <c r="C30" s="39">
        <f>C28/E26</f>
        <v>3.5210521009077902</v>
      </c>
      <c r="D30" s="9"/>
    </row>
    <row r="31" spans="1:13" x14ac:dyDescent="0.35">
      <c r="A31" s="39" t="s">
        <v>47</v>
      </c>
      <c r="B31" s="39"/>
      <c r="C31" s="39"/>
      <c r="D31" s="9"/>
    </row>
    <row r="32" spans="1:13" x14ac:dyDescent="0.35">
      <c r="A32" s="9"/>
      <c r="B32" s="9"/>
      <c r="C32" s="9"/>
      <c r="D32" s="9"/>
      <c r="H32" s="13"/>
    </row>
    <row r="33" spans="1:14" ht="21" x14ac:dyDescent="0.5">
      <c r="A33" s="9" t="s">
        <v>48</v>
      </c>
      <c r="B33" s="9"/>
      <c r="C33" s="9"/>
      <c r="D33" s="9"/>
      <c r="H33" s="34"/>
    </row>
    <row r="34" spans="1:14" x14ac:dyDescent="0.35">
      <c r="A34" s="9"/>
      <c r="B34" s="9"/>
      <c r="C34" s="9"/>
      <c r="D34" s="9"/>
    </row>
    <row r="35" spans="1:14" ht="20.5" x14ac:dyDescent="0.55000000000000004">
      <c r="A35" s="8" t="s">
        <v>13</v>
      </c>
      <c r="B35" s="7"/>
      <c r="C35" s="12" t="s">
        <v>26</v>
      </c>
      <c r="F35" s="29"/>
    </row>
    <row r="36" spans="1:14" ht="21.5" x14ac:dyDescent="0.55000000000000004">
      <c r="A36" s="8" t="s">
        <v>14</v>
      </c>
      <c r="B36" s="7"/>
      <c r="C36" s="35" t="s">
        <v>46</v>
      </c>
      <c r="D36" s="34"/>
      <c r="F36" s="29" t="s">
        <v>45</v>
      </c>
    </row>
    <row r="37" spans="1:14" x14ac:dyDescent="0.35">
      <c r="I37" s="15"/>
      <c r="J37" s="15"/>
      <c r="K37" s="15"/>
    </row>
    <row r="39" spans="1:14" x14ac:dyDescent="0.35">
      <c r="A39" s="27" t="s">
        <v>28</v>
      </c>
      <c r="B39" s="27"/>
    </row>
    <row r="40" spans="1:14" x14ac:dyDescent="0.35">
      <c r="A40" s="28" t="s">
        <v>27</v>
      </c>
      <c r="B40" s="7"/>
      <c r="C40" s="7"/>
      <c r="D40" s="7"/>
    </row>
    <row r="42" spans="1:14" x14ac:dyDescent="0.35">
      <c r="A42" s="29" t="s">
        <v>30</v>
      </c>
      <c r="B42" s="29" t="s">
        <v>44</v>
      </c>
      <c r="C42" s="29" t="s">
        <v>31</v>
      </c>
    </row>
    <row r="43" spans="1:14" x14ac:dyDescent="0.35">
      <c r="A43" s="29" t="s">
        <v>32</v>
      </c>
      <c r="B43" s="29" t="s">
        <v>33</v>
      </c>
      <c r="C43" s="29" t="s">
        <v>34</v>
      </c>
    </row>
    <row r="44" spans="1:14" x14ac:dyDescent="0.35">
      <c r="A44" s="29" t="s">
        <v>35</v>
      </c>
      <c r="B44" s="29" t="s">
        <v>36</v>
      </c>
      <c r="C44" s="29" t="s">
        <v>37</v>
      </c>
      <c r="H44" s="15"/>
      <c r="L44" s="15"/>
      <c r="N44" s="15"/>
    </row>
    <row r="45" spans="1:14" x14ac:dyDescent="0.35">
      <c r="A45" s="29" t="s">
        <v>35</v>
      </c>
      <c r="B45" s="29" t="s">
        <v>38</v>
      </c>
      <c r="C45" s="29" t="s">
        <v>34</v>
      </c>
    </row>
    <row r="46" spans="1:14" x14ac:dyDescent="0.35">
      <c r="A46" s="29" t="s">
        <v>39</v>
      </c>
      <c r="B46" s="29" t="s">
        <v>40</v>
      </c>
      <c r="C46" s="29" t="s">
        <v>41</v>
      </c>
      <c r="F46" s="15"/>
      <c r="G46" s="15"/>
      <c r="I46" s="14"/>
      <c r="K46" s="14"/>
      <c r="L46" s="14"/>
    </row>
    <row r="47" spans="1:14" x14ac:dyDescent="0.35">
      <c r="A47" s="29" t="s">
        <v>39</v>
      </c>
      <c r="B47" s="29" t="s">
        <v>42</v>
      </c>
      <c r="C47" s="29" t="s">
        <v>43</v>
      </c>
    </row>
    <row r="48" spans="1:14" x14ac:dyDescent="0.35">
      <c r="A48" s="7"/>
    </row>
    <row r="49" spans="1:1" x14ac:dyDescent="0.35">
      <c r="A49" s="7"/>
    </row>
  </sheetData>
  <pageMargins left="0.7" right="0.7" top="0.75" bottom="0.75" header="0.3" footer="0.3"/>
  <pageSetup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R140626</vt:lpstr>
      <vt:lpstr>'R140626'!Print_Area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rruff</dc:creator>
  <cp:lastModifiedBy>Kim</cp:lastModifiedBy>
  <cp:lastPrinted>2014-10-02T23:35:20Z</cp:lastPrinted>
  <dcterms:created xsi:type="dcterms:W3CDTF">2013-02-13T18:48:10Z</dcterms:created>
  <dcterms:modified xsi:type="dcterms:W3CDTF">2015-07-01T02:38:23Z</dcterms:modified>
</cp:coreProperties>
</file>