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085" windowHeight="109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<sst xmlns="http://schemas.openxmlformats.org/spreadsheetml/2006/main" count="150" uniqueCount="95">
  <si>
    <t>cordierite81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</si>
  <si>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</si>
  <si>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</si>
  <si>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</si>
  <si>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</si>
  <si>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</si>
  <si>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</si>
  <si>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</si>
  <si>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</si>
  <si>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</si>
  <si>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</si>
  <si>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</si>
  <si>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</si>
  <si>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</si>
  <si>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</si>
  <si>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</si>
  <si>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</si>
  <si>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</si>
  <si>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</si>
  <si>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</si>
  <si>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</si>
  <si>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</si>
  <si>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</si>
  <si>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</si>
  <si>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</si>
  <si>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</si>
  <si>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</si>
  <si>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Na2O</t>
  </si>
  <si>
    <t>K2O</t>
  </si>
  <si>
    <t>SiO2</t>
  </si>
  <si>
    <t>MgO</t>
  </si>
  <si>
    <t>Al2O3</t>
  </si>
  <si>
    <t>CaO</t>
  </si>
  <si>
    <t>MnO</t>
  </si>
  <si>
    <t>TiO2</t>
  </si>
  <si>
    <t>FeO</t>
  </si>
  <si>
    <t>Cr2O3</t>
  </si>
  <si>
    <t>NiO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</si>
  <si>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</si>
  <si>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</si>
  <si>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</si>
  <si>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</si>
  <si>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</si>
  <si>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</si>
  <si>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</si>
  <si>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</si>
  <si>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</si>
  <si>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</si>
  <si>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K</t>
  </si>
  <si>
    <t>Si</t>
  </si>
  <si>
    <t>Mg</t>
  </si>
  <si>
    <t>Al</t>
  </si>
  <si>
    <t>Ca</t>
  </si>
  <si>
    <t>Mn</t>
  </si>
  <si>
    <t>Ti</t>
  </si>
  <si>
    <t>Fe</t>
  </si>
  <si>
    <t>Cr</t>
  </si>
  <si>
    <t>Ni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</si>
  <si>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</si>
  <si>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</si>
  <si>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</si>
  <si>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</si>
  <si>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</si>
  <si>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</si>
  <si>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</si>
  <si>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</si>
  <si>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</si>
  <si>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</si>
  <si>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</si>
  <si>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</si>
  <si>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anor-s</t>
  </si>
  <si>
    <t>PET</t>
  </si>
  <si>
    <t>kspar-OR1</t>
  </si>
  <si>
    <t>wollast</t>
  </si>
  <si>
    <t>rhod-791</t>
  </si>
  <si>
    <t>rutile1</t>
  </si>
  <si>
    <t>LIF</t>
  </si>
  <si>
    <t>fayalite</t>
  </si>
  <si>
    <t>chrom-s</t>
  </si>
  <si>
    <t>nidi</t>
  </si>
  <si>
    <r>
      <t>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</si>
  <si>
    <t>trace</t>
  </si>
  <si>
    <t>H2O*</t>
  </si>
  <si>
    <t>not present in the wds scan</t>
  </si>
  <si>
    <t>Fe2</t>
  </si>
  <si>
    <t>Fe3</t>
  </si>
  <si>
    <t>average</t>
  </si>
  <si>
    <t>stdev</t>
  </si>
  <si>
    <t>ideal</t>
  </si>
  <si>
    <t>measured</t>
  </si>
  <si>
    <t>in formula</t>
  </si>
  <si>
    <t>(+) charges</t>
  </si>
  <si>
    <t>H2O</t>
  </si>
  <si>
    <r>
      <t>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 or OH verified by RAMAN spectroscopy</t>
    </r>
  </si>
  <si>
    <r>
      <t>(Mg</t>
    </r>
    <r>
      <rPr>
        <vertAlign val="subscript"/>
        <sz val="14"/>
        <rFont val="Times New Roman"/>
        <family val="1"/>
      </rPr>
      <t>1.80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4.96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·0.86H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O·Na</t>
    </r>
    <r>
      <rPr>
        <vertAlign val="subscript"/>
        <sz val="14"/>
        <rFont val="Times New Roman"/>
        <family val="1"/>
      </rPr>
      <t>0.04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</si>
</sst>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u val="single"/>
      <sz val="10"/>
      <color indexed="12"/>
      <name val="Courier New"/>
      <family val="0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A7">
      <selection activeCell="Q32" sqref="Q32"/>
    </sheetView>
  </sheetViews>
  <sheetFormatPr defaultColWidth="9.00390625" defaultRowHeight="13.5"/>
  <cols>
    <col min="1" max="1" width="5.25390625" style="1" customWidth="1"/>
    <col min="2" max="21" width="4.625" style="1" customWidth="1"/>
    <col min="22" max="22" width="1.625" style="1" customWidth="1"/>
    <col min="23" max="25" width="4.625" style="1" customWidth="1"/>
    <col min="26" max="16384" width="5.25390625" style="1" customWidth="1"/>
  </cols>
  <sheetData>
    <row r="1" spans="2:2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4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W3" s="1" t="s">
        <v>86</v>
      </c>
      <c r="X3" s="1" t="s">
        <v>87</v>
      </c>
    </row>
    <row r="4" spans="1:27" ht="12.75">
      <c r="A4" s="1" t="s">
        <v>29</v>
      </c>
      <c r="B4" s="2">
        <v>48.8</v>
      </c>
      <c r="C4" s="2">
        <v>48.41</v>
      </c>
      <c r="D4" s="2">
        <v>48.55</v>
      </c>
      <c r="E4" s="2">
        <v>48.44</v>
      </c>
      <c r="F4" s="2">
        <v>48.59</v>
      </c>
      <c r="G4" s="2">
        <v>48.27</v>
      </c>
      <c r="H4" s="2">
        <v>48.73</v>
      </c>
      <c r="I4" s="2">
        <v>48.62</v>
      </c>
      <c r="J4" s="2">
        <v>48.85</v>
      </c>
      <c r="K4" s="2">
        <v>48.63</v>
      </c>
      <c r="L4" s="2">
        <v>48.6</v>
      </c>
      <c r="M4" s="2">
        <v>48.67</v>
      </c>
      <c r="N4" s="2">
        <v>48.39</v>
      </c>
      <c r="O4" s="2">
        <v>48.94</v>
      </c>
      <c r="P4" s="2">
        <v>48.75</v>
      </c>
      <c r="Q4" s="2">
        <v>48.75</v>
      </c>
      <c r="R4" s="2">
        <v>48.75</v>
      </c>
      <c r="S4" s="2">
        <v>48.69</v>
      </c>
      <c r="T4" s="2">
        <v>48.65</v>
      </c>
      <c r="U4" s="2">
        <v>48.69</v>
      </c>
      <c r="V4" s="2"/>
      <c r="W4" s="2">
        <f aca="true" t="shared" si="0" ref="W4:W16">AVERAGE(B4:U4)</f>
        <v>48.6385</v>
      </c>
      <c r="X4" s="2">
        <f aca="true" t="shared" si="1" ref="X4:X16">STDEV(B4:U4)</f>
        <v>0.16464555230718303</v>
      </c>
      <c r="Y4" s="2"/>
      <c r="Z4" s="2"/>
      <c r="AA4" s="2"/>
    </row>
    <row r="5" spans="1:27" ht="12.75">
      <c r="A5" s="1" t="s">
        <v>31</v>
      </c>
      <c r="B5" s="2">
        <v>33.55</v>
      </c>
      <c r="C5" s="2">
        <v>33.52</v>
      </c>
      <c r="D5" s="2">
        <v>33.46</v>
      </c>
      <c r="E5" s="2">
        <v>33.54</v>
      </c>
      <c r="F5" s="2">
        <v>33.42</v>
      </c>
      <c r="G5" s="2">
        <v>33.51</v>
      </c>
      <c r="H5" s="2">
        <v>33.63</v>
      </c>
      <c r="I5" s="2">
        <v>33.71</v>
      </c>
      <c r="J5" s="2">
        <v>33.4</v>
      </c>
      <c r="K5" s="2">
        <v>33.51</v>
      </c>
      <c r="L5" s="2">
        <v>33.48</v>
      </c>
      <c r="M5" s="2">
        <v>33.81</v>
      </c>
      <c r="N5" s="2">
        <v>33.69</v>
      </c>
      <c r="O5" s="2">
        <v>33.81</v>
      </c>
      <c r="P5" s="2">
        <v>33.95</v>
      </c>
      <c r="Q5" s="2">
        <v>33.92</v>
      </c>
      <c r="R5" s="2">
        <v>33.67</v>
      </c>
      <c r="S5" s="2">
        <v>33.91</v>
      </c>
      <c r="T5" s="2">
        <v>33.98</v>
      </c>
      <c r="U5" s="2">
        <v>33.83</v>
      </c>
      <c r="V5" s="2"/>
      <c r="W5" s="2">
        <f t="shared" si="0"/>
        <v>33.665</v>
      </c>
      <c r="X5" s="2">
        <f t="shared" si="1"/>
        <v>0.1896117917721716</v>
      </c>
      <c r="Y5" s="2"/>
      <c r="Z5" s="2"/>
      <c r="AA5" s="2"/>
    </row>
    <row r="6" spans="1:27" ht="12.75">
      <c r="A6" s="1" t="s">
        <v>30</v>
      </c>
      <c r="B6" s="2">
        <v>12.43</v>
      </c>
      <c r="C6" s="2">
        <v>12.36</v>
      </c>
      <c r="D6" s="2">
        <v>12.2</v>
      </c>
      <c r="E6" s="2">
        <v>12.36</v>
      </c>
      <c r="F6" s="2">
        <v>12.28</v>
      </c>
      <c r="G6" s="2">
        <v>12.31</v>
      </c>
      <c r="H6" s="2">
        <v>12.38</v>
      </c>
      <c r="I6" s="2">
        <v>12.5</v>
      </c>
      <c r="J6" s="2">
        <v>12.41</v>
      </c>
      <c r="K6" s="2">
        <v>12.56</v>
      </c>
      <c r="L6" s="2">
        <v>12.42</v>
      </c>
      <c r="M6" s="2">
        <v>12.49</v>
      </c>
      <c r="N6" s="2">
        <v>12.35</v>
      </c>
      <c r="O6" s="2">
        <v>12.47</v>
      </c>
      <c r="P6" s="2">
        <v>12.43</v>
      </c>
      <c r="Q6" s="2">
        <v>12.48</v>
      </c>
      <c r="R6" s="2">
        <v>12.3</v>
      </c>
      <c r="S6" s="2">
        <v>12.37</v>
      </c>
      <c r="T6" s="2">
        <v>12.37</v>
      </c>
      <c r="U6" s="2">
        <v>12.31</v>
      </c>
      <c r="V6" s="2"/>
      <c r="W6" s="2">
        <f t="shared" si="0"/>
        <v>12.389</v>
      </c>
      <c r="X6" s="2">
        <f t="shared" si="1"/>
        <v>0.08686953314869712</v>
      </c>
      <c r="Y6" s="2"/>
      <c r="Z6" s="2"/>
      <c r="AA6" s="2"/>
    </row>
    <row r="7" spans="1:27" ht="12.75">
      <c r="A7" s="1" t="s">
        <v>35</v>
      </c>
      <c r="B7" s="2">
        <v>2.51</v>
      </c>
      <c r="C7" s="2">
        <v>2.44</v>
      </c>
      <c r="D7" s="2">
        <v>2.37</v>
      </c>
      <c r="E7" s="2">
        <v>2.7</v>
      </c>
      <c r="F7" s="2">
        <v>2.39</v>
      </c>
      <c r="G7" s="2">
        <v>2.55</v>
      </c>
      <c r="H7" s="2">
        <v>2.53</v>
      </c>
      <c r="I7" s="2">
        <v>2.49</v>
      </c>
      <c r="J7" s="2">
        <v>2.54</v>
      </c>
      <c r="K7" s="2">
        <v>2.5</v>
      </c>
      <c r="L7" s="2">
        <v>2.55</v>
      </c>
      <c r="M7" s="2">
        <v>2.58</v>
      </c>
      <c r="N7" s="2">
        <v>2.49</v>
      </c>
      <c r="O7" s="2">
        <v>2.58</v>
      </c>
      <c r="P7" s="2">
        <v>2.57</v>
      </c>
      <c r="Q7" s="2">
        <v>2.61</v>
      </c>
      <c r="R7" s="2">
        <v>2.47</v>
      </c>
      <c r="S7" s="2">
        <v>2.5</v>
      </c>
      <c r="T7" s="2">
        <v>2.51</v>
      </c>
      <c r="U7" s="2">
        <v>2.5</v>
      </c>
      <c r="V7" s="2"/>
      <c r="W7" s="2">
        <f t="shared" si="0"/>
        <v>2.519</v>
      </c>
      <c r="X7" s="2">
        <f t="shared" si="1"/>
        <v>0.07397723689722224</v>
      </c>
      <c r="Y7" s="2"/>
      <c r="Z7" s="2"/>
      <c r="AA7" s="2"/>
    </row>
    <row r="8" spans="1:27" ht="12.75">
      <c r="A8" s="1" t="s">
        <v>27</v>
      </c>
      <c r="B8" s="2">
        <v>0.22</v>
      </c>
      <c r="C8" s="2">
        <v>0.24</v>
      </c>
      <c r="D8" s="2">
        <v>0.26</v>
      </c>
      <c r="E8" s="2">
        <v>0.22</v>
      </c>
      <c r="F8" s="2">
        <v>0.23</v>
      </c>
      <c r="G8" s="2">
        <v>0.18</v>
      </c>
      <c r="H8" s="2">
        <v>0.26</v>
      </c>
      <c r="I8" s="2">
        <v>0.21</v>
      </c>
      <c r="J8" s="2">
        <v>0.2</v>
      </c>
      <c r="K8" s="2">
        <v>0.2</v>
      </c>
      <c r="L8" s="2">
        <v>0.21</v>
      </c>
      <c r="M8" s="2">
        <v>0.13</v>
      </c>
      <c r="N8" s="2">
        <v>0.25</v>
      </c>
      <c r="O8" s="2">
        <v>0.23</v>
      </c>
      <c r="P8" s="2">
        <v>0.2</v>
      </c>
      <c r="Q8" s="2">
        <v>0.27</v>
      </c>
      <c r="R8" s="2">
        <v>0.26</v>
      </c>
      <c r="S8" s="2">
        <v>0.22</v>
      </c>
      <c r="T8" s="2">
        <v>0.24</v>
      </c>
      <c r="U8" s="2">
        <v>0.25</v>
      </c>
      <c r="V8" s="2"/>
      <c r="W8" s="2">
        <f t="shared" si="0"/>
        <v>0.22400000000000003</v>
      </c>
      <c r="X8" s="2">
        <f t="shared" si="1"/>
        <v>0.03315037508718478</v>
      </c>
      <c r="Y8" s="2"/>
      <c r="Z8" s="2"/>
      <c r="AA8" s="2"/>
    </row>
    <row r="9" spans="1:27" ht="12.75">
      <c r="A9" s="1" t="s">
        <v>33</v>
      </c>
      <c r="B9" s="2">
        <v>0.04</v>
      </c>
      <c r="C9" s="2">
        <v>0.02</v>
      </c>
      <c r="D9" s="2">
        <v>0.02</v>
      </c>
      <c r="E9" s="2">
        <v>0.04</v>
      </c>
      <c r="F9" s="2">
        <v>0.04</v>
      </c>
      <c r="G9" s="2">
        <v>0</v>
      </c>
      <c r="H9" s="2">
        <v>0.03</v>
      </c>
      <c r="I9" s="2">
        <v>0.04</v>
      </c>
      <c r="J9" s="2">
        <v>0.04</v>
      </c>
      <c r="K9" s="2">
        <v>0.06</v>
      </c>
      <c r="L9" s="2">
        <v>0</v>
      </c>
      <c r="M9" s="2">
        <v>0.01</v>
      </c>
      <c r="N9" s="2">
        <v>0.06</v>
      </c>
      <c r="O9" s="2">
        <v>0.07</v>
      </c>
      <c r="P9" s="2">
        <v>0.05</v>
      </c>
      <c r="Q9" s="2">
        <v>0.03</v>
      </c>
      <c r="R9" s="2">
        <v>0.03</v>
      </c>
      <c r="S9" s="2">
        <v>0.04</v>
      </c>
      <c r="T9" s="2">
        <v>0.03</v>
      </c>
      <c r="U9" s="2">
        <v>0.01</v>
      </c>
      <c r="V9" s="2"/>
      <c r="W9" s="2">
        <f t="shared" si="0"/>
        <v>0.03300000000000001</v>
      </c>
      <c r="X9" s="2">
        <f t="shared" si="1"/>
        <v>0.019221698265515612</v>
      </c>
      <c r="Y9" s="2"/>
      <c r="Z9" s="2"/>
      <c r="AA9" s="2"/>
    </row>
    <row r="10" spans="1:27" ht="12.75">
      <c r="A10" s="1" t="s">
        <v>32</v>
      </c>
      <c r="B10" s="2">
        <v>0.01</v>
      </c>
      <c r="C10" s="2">
        <v>0.01</v>
      </c>
      <c r="D10" s="2">
        <v>0.02</v>
      </c>
      <c r="E10" s="2">
        <v>0.03</v>
      </c>
      <c r="F10" s="2">
        <v>0.03</v>
      </c>
      <c r="G10" s="2">
        <v>0.02</v>
      </c>
      <c r="H10" s="2">
        <v>0.01</v>
      </c>
      <c r="I10" s="2">
        <v>0.02</v>
      </c>
      <c r="J10" s="2">
        <v>0.01</v>
      </c>
      <c r="K10" s="2">
        <v>0.03</v>
      </c>
      <c r="L10" s="2">
        <v>0</v>
      </c>
      <c r="M10" s="2">
        <v>0.01</v>
      </c>
      <c r="N10" s="2">
        <v>0.01</v>
      </c>
      <c r="O10" s="2">
        <v>0.02</v>
      </c>
      <c r="P10" s="2">
        <v>0.02</v>
      </c>
      <c r="Q10" s="2">
        <v>0.01</v>
      </c>
      <c r="R10" s="2">
        <v>0.02</v>
      </c>
      <c r="S10" s="2">
        <v>0.02</v>
      </c>
      <c r="T10" s="2">
        <v>0.02</v>
      </c>
      <c r="U10" s="2">
        <v>0.02</v>
      </c>
      <c r="V10" s="2"/>
      <c r="W10" s="2">
        <f t="shared" si="0"/>
        <v>0.017000000000000005</v>
      </c>
      <c r="X10" s="2">
        <f t="shared" si="1"/>
        <v>0.008013147091860318</v>
      </c>
      <c r="Y10" s="2" t="s">
        <v>83</v>
      </c>
      <c r="Z10" s="2"/>
      <c r="AA10" s="2"/>
    </row>
    <row r="11" spans="1:27" ht="12.75">
      <c r="A11" s="1" t="s">
        <v>37</v>
      </c>
      <c r="B11" s="2">
        <v>0.01</v>
      </c>
      <c r="C11" s="2">
        <v>0.05</v>
      </c>
      <c r="D11" s="2">
        <v>0.01</v>
      </c>
      <c r="E11" s="2">
        <v>0</v>
      </c>
      <c r="F11" s="2">
        <v>0.01</v>
      </c>
      <c r="G11" s="2">
        <v>0.01</v>
      </c>
      <c r="H11" s="2">
        <v>0</v>
      </c>
      <c r="I11" s="2">
        <v>0</v>
      </c>
      <c r="J11" s="2">
        <v>0</v>
      </c>
      <c r="K11" s="2">
        <v>0.01</v>
      </c>
      <c r="L11" s="2">
        <v>0</v>
      </c>
      <c r="M11" s="2">
        <v>0</v>
      </c>
      <c r="N11" s="2">
        <v>0.02</v>
      </c>
      <c r="O11" s="2">
        <v>0.02</v>
      </c>
      <c r="P11" s="2">
        <v>0.01</v>
      </c>
      <c r="Q11" s="2">
        <v>0.05</v>
      </c>
      <c r="R11" s="2">
        <v>0.03</v>
      </c>
      <c r="S11" s="2">
        <v>0.01</v>
      </c>
      <c r="T11" s="2">
        <v>0</v>
      </c>
      <c r="U11" s="2">
        <v>0.01</v>
      </c>
      <c r="V11" s="2"/>
      <c r="W11" s="2">
        <f t="shared" si="0"/>
        <v>0.0125</v>
      </c>
      <c r="X11" s="2">
        <f t="shared" si="1"/>
        <v>0.0151744244666721</v>
      </c>
      <c r="Y11" s="2" t="s">
        <v>83</v>
      </c>
      <c r="Z11" s="2"/>
      <c r="AA11" s="2"/>
    </row>
    <row r="12" spans="1:27" ht="12.75">
      <c r="A12" s="1" t="s">
        <v>36</v>
      </c>
      <c r="B12" s="2">
        <v>0.01</v>
      </c>
      <c r="C12" s="2">
        <v>0.01</v>
      </c>
      <c r="D12" s="2">
        <v>0.02</v>
      </c>
      <c r="E12" s="2">
        <v>0</v>
      </c>
      <c r="F12" s="2">
        <v>0.02</v>
      </c>
      <c r="G12" s="2">
        <v>0</v>
      </c>
      <c r="H12" s="2">
        <v>0</v>
      </c>
      <c r="I12" s="2">
        <v>0.01</v>
      </c>
      <c r="J12" s="2">
        <v>0</v>
      </c>
      <c r="K12" s="2">
        <v>0</v>
      </c>
      <c r="L12" s="2">
        <v>0.03</v>
      </c>
      <c r="M12" s="2">
        <v>0.02</v>
      </c>
      <c r="N12" s="2">
        <v>0</v>
      </c>
      <c r="O12" s="2">
        <v>0</v>
      </c>
      <c r="P12" s="2">
        <v>0</v>
      </c>
      <c r="Q12" s="2">
        <v>0.01</v>
      </c>
      <c r="R12" s="2">
        <v>0.05</v>
      </c>
      <c r="S12" s="2">
        <v>0</v>
      </c>
      <c r="T12" s="2">
        <v>0.04</v>
      </c>
      <c r="U12" s="2">
        <v>0</v>
      </c>
      <c r="V12" s="2"/>
      <c r="W12" s="2">
        <f t="shared" si="0"/>
        <v>0.011</v>
      </c>
      <c r="X12" s="2">
        <f t="shared" si="1"/>
        <v>0.014832396974191328</v>
      </c>
      <c r="Y12" s="2" t="s">
        <v>83</v>
      </c>
      <c r="Z12" s="2"/>
      <c r="AA12" s="2"/>
    </row>
    <row r="13" spans="1:27" ht="12.75">
      <c r="A13" s="1" t="s">
        <v>34</v>
      </c>
      <c r="B13" s="2">
        <v>0</v>
      </c>
      <c r="C13" s="2">
        <v>0</v>
      </c>
      <c r="D13" s="2">
        <v>0</v>
      </c>
      <c r="E13" s="2">
        <v>0.02</v>
      </c>
      <c r="F13" s="2">
        <v>0</v>
      </c>
      <c r="G13" s="2">
        <v>0.01</v>
      </c>
      <c r="H13" s="2">
        <v>0</v>
      </c>
      <c r="I13" s="2">
        <v>0.01</v>
      </c>
      <c r="J13" s="2">
        <v>0</v>
      </c>
      <c r="K13" s="2">
        <v>0.01</v>
      </c>
      <c r="L13" s="2">
        <v>0</v>
      </c>
      <c r="M13" s="2">
        <v>0.03</v>
      </c>
      <c r="N13" s="2">
        <v>0.02</v>
      </c>
      <c r="O13" s="2">
        <v>0.01</v>
      </c>
      <c r="P13" s="2">
        <v>0.01</v>
      </c>
      <c r="Q13" s="2">
        <v>0.04</v>
      </c>
      <c r="R13" s="2">
        <v>0.01</v>
      </c>
      <c r="S13" s="2">
        <v>0</v>
      </c>
      <c r="T13" s="2">
        <v>0</v>
      </c>
      <c r="U13" s="2">
        <v>0</v>
      </c>
      <c r="V13" s="2"/>
      <c r="W13" s="2">
        <f t="shared" si="0"/>
        <v>0.0085</v>
      </c>
      <c r="X13" s="2">
        <f t="shared" si="1"/>
        <v>0.011367080817685313</v>
      </c>
      <c r="Y13" s="2" t="s">
        <v>83</v>
      </c>
      <c r="Z13" s="2"/>
      <c r="AA13" s="2"/>
    </row>
    <row r="14" spans="1:27" ht="12.75">
      <c r="A14" s="1" t="s">
        <v>28</v>
      </c>
      <c r="B14" s="2">
        <v>0.01</v>
      </c>
      <c r="C14" s="2">
        <v>0</v>
      </c>
      <c r="D14" s="2">
        <v>0</v>
      </c>
      <c r="E14" s="2">
        <v>0.02</v>
      </c>
      <c r="F14" s="2">
        <v>0.01</v>
      </c>
      <c r="G14" s="2">
        <v>0</v>
      </c>
      <c r="H14" s="2">
        <v>0</v>
      </c>
      <c r="I14" s="2">
        <v>0</v>
      </c>
      <c r="J14" s="2">
        <v>0.01</v>
      </c>
      <c r="K14" s="2">
        <v>0</v>
      </c>
      <c r="L14" s="2">
        <v>0.01</v>
      </c>
      <c r="M14" s="2">
        <v>0.02</v>
      </c>
      <c r="N14" s="2">
        <v>0</v>
      </c>
      <c r="O14" s="2">
        <v>0</v>
      </c>
      <c r="P14" s="2">
        <v>0</v>
      </c>
      <c r="Q14" s="2">
        <v>0</v>
      </c>
      <c r="R14" s="2">
        <v>0.01</v>
      </c>
      <c r="S14" s="2">
        <v>0</v>
      </c>
      <c r="T14" s="2">
        <v>0</v>
      </c>
      <c r="U14" s="2">
        <v>0</v>
      </c>
      <c r="V14" s="2"/>
      <c r="W14" s="2">
        <f t="shared" si="0"/>
        <v>0.0045</v>
      </c>
      <c r="X14" s="2">
        <f t="shared" si="1"/>
        <v>0.006863327411532598</v>
      </c>
      <c r="Y14" s="2" t="s">
        <v>83</v>
      </c>
      <c r="Z14" s="2"/>
      <c r="AA14" s="2"/>
    </row>
    <row r="15" spans="1:27" ht="12.75">
      <c r="A15" s="1" t="s">
        <v>38</v>
      </c>
      <c r="B15" s="2">
        <v>97.58</v>
      </c>
      <c r="C15" s="2">
        <v>97.06</v>
      </c>
      <c r="D15" s="2">
        <v>96.91</v>
      </c>
      <c r="E15" s="2">
        <v>97.36</v>
      </c>
      <c r="F15" s="2">
        <v>97.02</v>
      </c>
      <c r="G15" s="2">
        <v>96.87</v>
      </c>
      <c r="H15" s="2">
        <v>97.58</v>
      </c>
      <c r="I15" s="2">
        <v>97.62</v>
      </c>
      <c r="J15" s="2">
        <v>97.46</v>
      </c>
      <c r="K15" s="2">
        <v>97.51</v>
      </c>
      <c r="L15" s="2">
        <v>97.3</v>
      </c>
      <c r="M15" s="2">
        <v>97.78</v>
      </c>
      <c r="N15" s="2">
        <v>97.27</v>
      </c>
      <c r="O15" s="2">
        <v>98.12</v>
      </c>
      <c r="P15" s="2">
        <v>98</v>
      </c>
      <c r="Q15" s="2">
        <v>98.18</v>
      </c>
      <c r="R15" s="2">
        <v>97.61</v>
      </c>
      <c r="S15" s="2">
        <v>97.75</v>
      </c>
      <c r="T15" s="2">
        <v>97.83</v>
      </c>
      <c r="U15" s="2">
        <v>97.62</v>
      </c>
      <c r="V15" s="2"/>
      <c r="W15" s="2">
        <f t="shared" si="0"/>
        <v>97.52149999999999</v>
      </c>
      <c r="X15" s="2">
        <f t="shared" si="1"/>
        <v>0.37516698037070706</v>
      </c>
      <c r="Y15" s="2"/>
      <c r="Z15" s="2"/>
      <c r="AA15" s="2"/>
    </row>
    <row r="16" spans="1:27" ht="12.75">
      <c r="A16" s="1" t="s">
        <v>82</v>
      </c>
      <c r="B16" s="2">
        <f>100-B15</f>
        <v>2.4200000000000017</v>
      </c>
      <c r="C16" s="2">
        <f aca="true" t="shared" si="2" ref="C16:U16">100-C15</f>
        <v>2.9399999999999977</v>
      </c>
      <c r="D16" s="2">
        <f t="shared" si="2"/>
        <v>3.0900000000000034</v>
      </c>
      <c r="E16" s="2">
        <f t="shared" si="2"/>
        <v>2.6400000000000006</v>
      </c>
      <c r="F16" s="2">
        <f t="shared" si="2"/>
        <v>2.980000000000004</v>
      </c>
      <c r="G16" s="2">
        <f t="shared" si="2"/>
        <v>3.1299999999999955</v>
      </c>
      <c r="H16" s="2">
        <f t="shared" si="2"/>
        <v>2.4200000000000017</v>
      </c>
      <c r="I16" s="2">
        <f t="shared" si="2"/>
        <v>2.3799999999999955</v>
      </c>
      <c r="J16" s="2">
        <f t="shared" si="2"/>
        <v>2.5400000000000063</v>
      </c>
      <c r="K16" s="2">
        <f t="shared" si="2"/>
        <v>2.489999999999995</v>
      </c>
      <c r="L16" s="2">
        <f t="shared" si="2"/>
        <v>2.700000000000003</v>
      </c>
      <c r="M16" s="2">
        <f t="shared" si="2"/>
        <v>2.219999999999999</v>
      </c>
      <c r="N16" s="2">
        <f t="shared" si="2"/>
        <v>2.730000000000004</v>
      </c>
      <c r="O16" s="2">
        <f t="shared" si="2"/>
        <v>1.8799999999999955</v>
      </c>
      <c r="P16" s="2">
        <f t="shared" si="2"/>
        <v>2</v>
      </c>
      <c r="Q16" s="2">
        <f t="shared" si="2"/>
        <v>1.8199999999999932</v>
      </c>
      <c r="R16" s="2">
        <f t="shared" si="2"/>
        <v>2.3900000000000006</v>
      </c>
      <c r="S16" s="2">
        <f t="shared" si="2"/>
        <v>2.25</v>
      </c>
      <c r="T16" s="2">
        <f t="shared" si="2"/>
        <v>2.1700000000000017</v>
      </c>
      <c r="U16" s="2">
        <f t="shared" si="2"/>
        <v>2.3799999999999955</v>
      </c>
      <c r="V16" s="2"/>
      <c r="W16" s="2">
        <f t="shared" si="0"/>
        <v>2.4784999999999995</v>
      </c>
      <c r="X16" s="2">
        <f t="shared" si="1"/>
        <v>0.3751669803672721</v>
      </c>
      <c r="Y16" s="2"/>
      <c r="Z16" s="2"/>
      <c r="AA16" s="2"/>
    </row>
    <row r="17" spans="2:27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8" ht="12.75">
      <c r="A18" s="1" t="s">
        <v>39</v>
      </c>
      <c r="B18" s="2" t="s">
        <v>40</v>
      </c>
      <c r="C18" s="2" t="s">
        <v>41</v>
      </c>
      <c r="D18" s="2" t="s">
        <v>42</v>
      </c>
      <c r="E18" s="2">
        <v>18</v>
      </c>
      <c r="F18" s="2" t="s">
        <v>43</v>
      </c>
      <c r="G18" s="2" t="s">
        <v>44</v>
      </c>
      <c r="H18" s="2" t="s">
        <v>39</v>
      </c>
      <c r="I18" s="2" t="s">
        <v>45</v>
      </c>
      <c r="J18" s="2" t="s">
        <v>25</v>
      </c>
      <c r="K18" s="2" t="s">
        <v>26</v>
      </c>
      <c r="L18" s="2" t="s">
        <v>46</v>
      </c>
      <c r="M18" s="2" t="s">
        <v>39</v>
      </c>
      <c r="N18" s="2" t="s">
        <v>45</v>
      </c>
      <c r="O18" s="2"/>
      <c r="P18" s="2"/>
      <c r="Q18" s="2"/>
      <c r="R18" s="2"/>
      <c r="S18" s="2"/>
      <c r="T18" s="2"/>
      <c r="U18" s="2"/>
      <c r="V18" s="2"/>
      <c r="W18" s="1" t="s">
        <v>86</v>
      </c>
      <c r="X18" s="1" t="s">
        <v>87</v>
      </c>
      <c r="Y18" s="2"/>
      <c r="Z18" s="2" t="s">
        <v>90</v>
      </c>
      <c r="AA18" s="2"/>
      <c r="AB18" s="1" t="s">
        <v>91</v>
      </c>
    </row>
    <row r="19" spans="1:28" ht="12.75">
      <c r="A19" s="1" t="s">
        <v>49</v>
      </c>
      <c r="B19" s="2">
        <v>4.94</v>
      </c>
      <c r="C19" s="2">
        <v>4.927</v>
      </c>
      <c r="D19" s="2">
        <v>4.944</v>
      </c>
      <c r="E19" s="2">
        <v>4.921</v>
      </c>
      <c r="F19" s="2">
        <v>4.944</v>
      </c>
      <c r="G19" s="2">
        <v>4.923</v>
      </c>
      <c r="H19" s="2">
        <v>4.933</v>
      </c>
      <c r="I19" s="2">
        <v>4.921</v>
      </c>
      <c r="J19" s="2">
        <v>4.95</v>
      </c>
      <c r="K19" s="2">
        <v>4.928</v>
      </c>
      <c r="L19" s="2">
        <v>4.934</v>
      </c>
      <c r="M19" s="2">
        <v>4.918</v>
      </c>
      <c r="N19" s="2">
        <v>4.916</v>
      </c>
      <c r="O19" s="2">
        <v>4.929</v>
      </c>
      <c r="P19" s="2">
        <v>4.916</v>
      </c>
      <c r="Q19" s="2">
        <v>4.911</v>
      </c>
      <c r="R19" s="2">
        <v>4.934</v>
      </c>
      <c r="S19" s="2">
        <v>4.92</v>
      </c>
      <c r="T19" s="2">
        <v>4.913</v>
      </c>
      <c r="U19" s="2">
        <v>4.926</v>
      </c>
      <c r="V19" s="2"/>
      <c r="W19" s="2">
        <f>AVERAGE(B19:U19)</f>
        <v>4.9274</v>
      </c>
      <c r="X19" s="2">
        <f>STDEV(B19:U19)</f>
        <v>0.011061550286585111</v>
      </c>
      <c r="Y19" s="2">
        <f>W19*5/4.95</f>
        <v>4.977171717171716</v>
      </c>
      <c r="Z19" s="4">
        <v>4.96</v>
      </c>
      <c r="AA19" s="2">
        <v>4</v>
      </c>
      <c r="AB19" s="2">
        <f aca="true" t="shared" si="3" ref="AB19:AB24">Z19*AA19</f>
        <v>19.84</v>
      </c>
    </row>
    <row r="20" spans="1:28" ht="12.75">
      <c r="A20" s="1" t="s">
        <v>51</v>
      </c>
      <c r="B20" s="2">
        <v>4.003060343728016</v>
      </c>
      <c r="C20" s="2">
        <v>4.021954212728633</v>
      </c>
      <c r="D20" s="2">
        <v>4.016868585704483</v>
      </c>
      <c r="E20" s="2">
        <v>4.016816445976323</v>
      </c>
      <c r="F20" s="2">
        <v>4.008803414205972</v>
      </c>
      <c r="G20" s="2">
        <v>4.028606624030356</v>
      </c>
      <c r="H20" s="2">
        <v>4.013194235009831</v>
      </c>
      <c r="I20" s="2">
        <v>4.021890698701918</v>
      </c>
      <c r="J20" s="2">
        <v>3.9894102375657305</v>
      </c>
      <c r="K20" s="2">
        <v>4.002932241879035</v>
      </c>
      <c r="L20" s="2">
        <v>4.007318391265411</v>
      </c>
      <c r="M20" s="2">
        <v>4.0287583685342225</v>
      </c>
      <c r="N20" s="2">
        <v>4.0347979556912845</v>
      </c>
      <c r="O20" s="2">
        <v>4.013683692230838</v>
      </c>
      <c r="P20" s="2">
        <v>4.03587090787751</v>
      </c>
      <c r="Q20" s="2">
        <v>4.030155566297547</v>
      </c>
      <c r="R20" s="2">
        <v>4.019052976418862</v>
      </c>
      <c r="S20" s="2">
        <v>4.038533673375944</v>
      </c>
      <c r="T20" s="2">
        <v>4.045438872519433</v>
      </c>
      <c r="U20" s="2">
        <v>4.034151561804351</v>
      </c>
      <c r="V20" s="2"/>
      <c r="W20" s="2">
        <f>AVERAGE(B20:U20)</f>
        <v>4.020564950277285</v>
      </c>
      <c r="X20" s="2">
        <f>STDEV(B20:U20)</f>
        <v>0.014186588289478467</v>
      </c>
      <c r="Y20" s="2">
        <v>4</v>
      </c>
      <c r="Z20" s="4">
        <v>4.04</v>
      </c>
      <c r="AA20" s="2">
        <v>3</v>
      </c>
      <c r="AB20" s="2">
        <f t="shared" si="3"/>
        <v>12.120000000000001</v>
      </c>
    </row>
    <row r="21" spans="1:28" ht="12.75">
      <c r="A21" s="1" t="s">
        <v>50</v>
      </c>
      <c r="B21" s="2">
        <v>1.875</v>
      </c>
      <c r="C21" s="2">
        <v>1.876</v>
      </c>
      <c r="D21" s="2">
        <v>1.853</v>
      </c>
      <c r="E21" s="2">
        <v>1.871</v>
      </c>
      <c r="F21" s="2">
        <v>1.863</v>
      </c>
      <c r="G21" s="2">
        <v>1.871</v>
      </c>
      <c r="H21" s="2">
        <v>1.869</v>
      </c>
      <c r="I21" s="2">
        <v>1.885</v>
      </c>
      <c r="J21" s="2">
        <v>1.875</v>
      </c>
      <c r="K21" s="2">
        <v>1.897</v>
      </c>
      <c r="L21" s="2">
        <v>1.88</v>
      </c>
      <c r="M21" s="2">
        <v>1.882</v>
      </c>
      <c r="N21" s="2">
        <v>1.87</v>
      </c>
      <c r="O21" s="2">
        <v>1.872</v>
      </c>
      <c r="P21" s="2">
        <v>1.869</v>
      </c>
      <c r="Q21" s="2">
        <v>1.874</v>
      </c>
      <c r="R21" s="2">
        <v>1.856</v>
      </c>
      <c r="S21" s="2">
        <v>1.863</v>
      </c>
      <c r="T21" s="2">
        <v>1.862</v>
      </c>
      <c r="U21" s="2">
        <v>1.857</v>
      </c>
      <c r="V21" s="2"/>
      <c r="W21" s="2">
        <f>AVERAGE(B21:U21)</f>
        <v>1.871</v>
      </c>
      <c r="X21" s="2">
        <f>STDEV(B21:U21)</f>
        <v>0.010523157420881862</v>
      </c>
      <c r="Y21" s="2">
        <f>W21*2/2.08</f>
        <v>1.7990384615384614</v>
      </c>
      <c r="Z21" s="4">
        <v>1.8</v>
      </c>
      <c r="AA21" s="2">
        <v>2</v>
      </c>
      <c r="AB21" s="2">
        <f t="shared" si="3"/>
        <v>3.6</v>
      </c>
    </row>
    <row r="22" spans="1:28" ht="12.75">
      <c r="A22" s="1" t="s">
        <v>84</v>
      </c>
      <c r="B22" s="2">
        <v>0.213</v>
      </c>
      <c r="C22" s="2">
        <v>0.207</v>
      </c>
      <c r="D22" s="2">
        <v>0.202</v>
      </c>
      <c r="E22" s="2">
        <v>0.23</v>
      </c>
      <c r="F22" s="2">
        <v>0.203</v>
      </c>
      <c r="G22" s="2">
        <v>0.218</v>
      </c>
      <c r="H22" s="2">
        <v>0.214</v>
      </c>
      <c r="I22" s="2">
        <v>0.211</v>
      </c>
      <c r="J22" s="2">
        <v>0.215</v>
      </c>
      <c r="K22" s="2">
        <v>0.212</v>
      </c>
      <c r="L22" s="2">
        <v>0.216</v>
      </c>
      <c r="M22" s="2">
        <v>0.218</v>
      </c>
      <c r="N22" s="2">
        <v>0.212</v>
      </c>
      <c r="O22" s="2">
        <v>0.217</v>
      </c>
      <c r="P22" s="2">
        <v>0.217</v>
      </c>
      <c r="Q22" s="2">
        <v>0.22</v>
      </c>
      <c r="R22" s="2">
        <v>0.209</v>
      </c>
      <c r="S22" s="2">
        <v>0.211</v>
      </c>
      <c r="T22" s="2">
        <v>0.212</v>
      </c>
      <c r="U22" s="2">
        <v>0.211</v>
      </c>
      <c r="V22" s="2"/>
      <c r="W22" s="2">
        <f>AVERAGE(B22:U22)</f>
        <v>0.21340000000000003</v>
      </c>
      <c r="X22" s="2">
        <f>STDEV(B22:U22)</f>
        <v>0.006150738081511661</v>
      </c>
      <c r="Y22" s="2">
        <f>W22*2/2.13</f>
        <v>0.20037558685446014</v>
      </c>
      <c r="Z22" s="4">
        <f>0.2-Z23</f>
        <v>0.2</v>
      </c>
      <c r="AA22" s="2">
        <v>2</v>
      </c>
      <c r="AB22" s="2">
        <f t="shared" si="3"/>
        <v>0.4</v>
      </c>
    </row>
    <row r="23" spans="1:28" ht="12.75">
      <c r="A23" s="1" t="s">
        <v>85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4"/>
      <c r="AA23" s="2">
        <v>3</v>
      </c>
      <c r="AB23" s="2">
        <f t="shared" si="3"/>
        <v>0</v>
      </c>
    </row>
    <row r="24" spans="1:28" ht="12.75">
      <c r="A24" s="1" t="s">
        <v>47</v>
      </c>
      <c r="B24" s="2">
        <v>0.042</v>
      </c>
      <c r="C24" s="2">
        <v>0.048</v>
      </c>
      <c r="D24" s="2">
        <v>0.051</v>
      </c>
      <c r="E24" s="2">
        <v>0.044</v>
      </c>
      <c r="F24" s="2">
        <v>0.045</v>
      </c>
      <c r="G24" s="2">
        <v>0.037</v>
      </c>
      <c r="H24" s="2">
        <v>0.052</v>
      </c>
      <c r="I24" s="2">
        <v>0.042</v>
      </c>
      <c r="J24" s="2">
        <v>0.039</v>
      </c>
      <c r="K24" s="2">
        <v>0.04</v>
      </c>
      <c r="L24" s="2">
        <v>0.041</v>
      </c>
      <c r="M24" s="2">
        <v>0.025</v>
      </c>
      <c r="N24" s="2">
        <v>0.049</v>
      </c>
      <c r="O24" s="2">
        <v>0.044</v>
      </c>
      <c r="P24" s="2">
        <v>0.04</v>
      </c>
      <c r="Q24" s="2">
        <v>0.054</v>
      </c>
      <c r="R24" s="2">
        <v>0.051</v>
      </c>
      <c r="S24" s="2">
        <v>0.044</v>
      </c>
      <c r="T24" s="2">
        <v>0.047</v>
      </c>
      <c r="U24" s="2">
        <v>0.049</v>
      </c>
      <c r="V24" s="2"/>
      <c r="W24" s="2">
        <f>AVERAGE(B24:U24)</f>
        <v>0.04420000000000001</v>
      </c>
      <c r="X24" s="2">
        <f>STDEV(B24:U24)</f>
        <v>0.006574272022937465</v>
      </c>
      <c r="Y24" s="2">
        <f>W24*2/2.13</f>
        <v>0.04150234741784039</v>
      </c>
      <c r="Z24" s="4">
        <v>0.04</v>
      </c>
      <c r="AA24" s="2">
        <v>1</v>
      </c>
      <c r="AB24" s="2">
        <f t="shared" si="3"/>
        <v>0.04</v>
      </c>
    </row>
    <row r="25" spans="1:28" ht="12.75">
      <c r="A25" s="1" t="s">
        <v>53</v>
      </c>
      <c r="B25" s="2">
        <v>0.0034301686859184886</v>
      </c>
      <c r="C25" s="2">
        <v>0.0017247221033120028</v>
      </c>
      <c r="D25" s="2">
        <v>0.0017257347836622905</v>
      </c>
      <c r="E25" s="2">
        <v>0.003443399693416159</v>
      </c>
      <c r="F25" s="2">
        <v>0.0034488709761473276</v>
      </c>
      <c r="G25" s="2">
        <v>0</v>
      </c>
      <c r="H25" s="2">
        <v>0.0025730039040911257</v>
      </c>
      <c r="I25" s="2">
        <v>0.0034301534373298737</v>
      </c>
      <c r="J25" s="2">
        <v>0.0034338247332737367</v>
      </c>
      <c r="K25" s="2">
        <v>0.005151851974160192</v>
      </c>
      <c r="L25" s="2">
        <v>0</v>
      </c>
      <c r="M25" s="2">
        <v>0.0008564103151161174</v>
      </c>
      <c r="N25" s="2">
        <v>0.005164496692506221</v>
      </c>
      <c r="O25" s="2">
        <v>0.005972797578997765</v>
      </c>
      <c r="P25" s="2">
        <v>0.004272178080449257</v>
      </c>
      <c r="Q25" s="2">
        <v>0.002561786811888703</v>
      </c>
      <c r="R25" s="2">
        <v>0.002573854182747063</v>
      </c>
      <c r="S25" s="2">
        <v>0.0034240323661729626</v>
      </c>
      <c r="T25" s="2">
        <v>0.002567115779876911</v>
      </c>
      <c r="U25" s="2">
        <v>0.0008571014518434696</v>
      </c>
      <c r="V25" s="2"/>
      <c r="W25" s="2">
        <f>AVERAGE(B25:U25)</f>
        <v>0.0028305751775454836</v>
      </c>
      <c r="X25" s="2">
        <f>STDEV(B25:U25)</f>
        <v>0.0016465909723041474</v>
      </c>
      <c r="Y25" s="2"/>
      <c r="Z25" s="4" t="s">
        <v>81</v>
      </c>
      <c r="AA25" s="2"/>
      <c r="AB25" s="5">
        <f>SUM(AB19:AB24)</f>
        <v>36</v>
      </c>
    </row>
    <row r="26" spans="1:28" ht="12.75">
      <c r="A26" s="1" t="s">
        <v>38</v>
      </c>
      <c r="B26" s="2">
        <f>SUM(B19:B24)</f>
        <v>11.073060343728017</v>
      </c>
      <c r="C26" s="2">
        <f aca="true" t="shared" si="4" ref="C26:U26">SUM(C19:C24)</f>
        <v>11.079954212728634</v>
      </c>
      <c r="D26" s="2">
        <f t="shared" si="4"/>
        <v>11.066868585704482</v>
      </c>
      <c r="E26" s="2">
        <f t="shared" si="4"/>
        <v>11.082816445976325</v>
      </c>
      <c r="F26" s="2">
        <f t="shared" si="4"/>
        <v>11.063803414205971</v>
      </c>
      <c r="G26" s="2">
        <f t="shared" si="4"/>
        <v>11.077606624030357</v>
      </c>
      <c r="H26" s="2">
        <f t="shared" si="4"/>
        <v>11.08119423500983</v>
      </c>
      <c r="I26" s="2">
        <f t="shared" si="4"/>
        <v>11.080890698701918</v>
      </c>
      <c r="J26" s="2">
        <f t="shared" si="4"/>
        <v>11.06841023756573</v>
      </c>
      <c r="K26" s="2">
        <f t="shared" si="4"/>
        <v>11.079932241879034</v>
      </c>
      <c r="L26" s="2">
        <f t="shared" si="4"/>
        <v>11.07831839126541</v>
      </c>
      <c r="M26" s="2">
        <f t="shared" si="4"/>
        <v>11.071758368534223</v>
      </c>
      <c r="N26" s="2">
        <f t="shared" si="4"/>
        <v>11.081797955691286</v>
      </c>
      <c r="O26" s="2">
        <f t="shared" si="4"/>
        <v>11.07568369223084</v>
      </c>
      <c r="P26" s="2">
        <f t="shared" si="4"/>
        <v>11.077870907877509</v>
      </c>
      <c r="Q26" s="2">
        <f t="shared" si="4"/>
        <v>11.089155566297547</v>
      </c>
      <c r="R26" s="2">
        <f t="shared" si="4"/>
        <v>11.069052976418861</v>
      </c>
      <c r="S26" s="2">
        <f t="shared" si="4"/>
        <v>11.076533673375943</v>
      </c>
      <c r="T26" s="2">
        <f t="shared" si="4"/>
        <v>11.079438872519434</v>
      </c>
      <c r="U26" s="2">
        <f t="shared" si="4"/>
        <v>11.077151561804351</v>
      </c>
      <c r="V26" s="2"/>
      <c r="W26" s="2">
        <f>AVERAGE(B26:U26)</f>
        <v>11.076564950277286</v>
      </c>
      <c r="X26" s="2">
        <f>STDEV(B26:U26)</f>
        <v>0.006149002746781799</v>
      </c>
      <c r="Y26" s="2"/>
      <c r="Z26" s="2"/>
      <c r="AA26" s="2"/>
      <c r="AB26" s="2"/>
    </row>
    <row r="27" spans="1:27" ht="12.75">
      <c r="A27" s="1" t="s">
        <v>92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4">
        <v>0.86</v>
      </c>
      <c r="AA27" s="2"/>
    </row>
    <row r="28" spans="2:22" ht="20.25">
      <c r="B28" s="2"/>
      <c r="C28" s="2"/>
      <c r="D28" s="2"/>
      <c r="E28" s="2"/>
      <c r="F28" s="2"/>
      <c r="G28" s="2" t="s">
        <v>88</v>
      </c>
      <c r="H28" s="2"/>
      <c r="I28" s="2"/>
      <c r="J28" s="3" t="s">
        <v>80</v>
      </c>
      <c r="K28" s="2"/>
      <c r="L28" s="2"/>
      <c r="M28" s="2"/>
      <c r="N28" s="2"/>
      <c r="O28" s="2"/>
      <c r="P28" s="2"/>
      <c r="Q28" s="2"/>
      <c r="R28" s="2"/>
      <c r="S28" s="2"/>
      <c r="U28" s="2"/>
      <c r="V28" s="2"/>
    </row>
    <row r="29" spans="7:22" ht="23.25">
      <c r="G29" s="1" t="s">
        <v>89</v>
      </c>
      <c r="J29" s="3" t="s">
        <v>94</v>
      </c>
      <c r="V29" s="2"/>
    </row>
    <row r="30" spans="11:22" ht="20.25">
      <c r="K30" s="7" t="s">
        <v>93</v>
      </c>
      <c r="U30" s="7"/>
      <c r="V30" s="2"/>
    </row>
    <row r="31" spans="1:28" ht="12.75">
      <c r="A31" s="1" t="s">
        <v>58</v>
      </c>
      <c r="B31" s="1" t="s">
        <v>59</v>
      </c>
      <c r="C31" s="1" t="s">
        <v>60</v>
      </c>
      <c r="D31" s="1" t="s">
        <v>61</v>
      </c>
      <c r="E31" s="1" t="s">
        <v>62</v>
      </c>
      <c r="F31" s="1" t="s">
        <v>63</v>
      </c>
      <c r="G31" s="1" t="s">
        <v>64</v>
      </c>
      <c r="H31" s="1" t="s">
        <v>65</v>
      </c>
      <c r="W31" s="2"/>
      <c r="X31" s="2"/>
      <c r="Y31" s="8"/>
      <c r="Z31" s="8"/>
      <c r="AA31" s="8"/>
      <c r="AB31" s="8"/>
    </row>
    <row r="32" spans="1:24" ht="18.75">
      <c r="A32" s="1" t="s">
        <v>66</v>
      </c>
      <c r="B32" s="1" t="s">
        <v>47</v>
      </c>
      <c r="C32" s="1" t="s">
        <v>67</v>
      </c>
      <c r="D32" s="1">
        <v>20</v>
      </c>
      <c r="E32" s="1">
        <v>10</v>
      </c>
      <c r="F32" s="1">
        <v>600</v>
      </c>
      <c r="G32" s="1">
        <v>-600</v>
      </c>
      <c r="H32" s="1" t="s">
        <v>68</v>
      </c>
      <c r="L32" s="6"/>
      <c r="W32" s="2"/>
      <c r="X32" s="2"/>
    </row>
    <row r="33" spans="1:24" ht="12.75">
      <c r="A33" s="1" t="s">
        <v>66</v>
      </c>
      <c r="B33" s="1" t="s">
        <v>49</v>
      </c>
      <c r="C33" s="1" t="s">
        <v>67</v>
      </c>
      <c r="D33" s="1">
        <v>20</v>
      </c>
      <c r="E33" s="1">
        <v>10</v>
      </c>
      <c r="F33" s="1">
        <v>600</v>
      </c>
      <c r="G33" s="1">
        <v>-600</v>
      </c>
      <c r="H33" s="1" t="s">
        <v>69</v>
      </c>
      <c r="W33" s="2"/>
      <c r="X33" s="2"/>
    </row>
    <row r="34" spans="1:24" ht="12.75">
      <c r="A34" s="1" t="s">
        <v>66</v>
      </c>
      <c r="B34" s="1" t="s">
        <v>51</v>
      </c>
      <c r="C34" s="1" t="s">
        <v>67</v>
      </c>
      <c r="D34" s="1">
        <v>20</v>
      </c>
      <c r="E34" s="1">
        <v>10</v>
      </c>
      <c r="F34" s="1">
        <v>600</v>
      </c>
      <c r="G34" s="1">
        <v>-600</v>
      </c>
      <c r="H34" s="1" t="s">
        <v>70</v>
      </c>
      <c r="W34" s="2"/>
      <c r="X34" s="2"/>
    </row>
    <row r="35" spans="1:24" ht="12.75">
      <c r="A35" s="1" t="s">
        <v>66</v>
      </c>
      <c r="B35" s="1" t="s">
        <v>50</v>
      </c>
      <c r="C35" s="1" t="s">
        <v>67</v>
      </c>
      <c r="D35" s="1">
        <v>20</v>
      </c>
      <c r="E35" s="1">
        <v>10</v>
      </c>
      <c r="F35" s="1">
        <v>600</v>
      </c>
      <c r="G35" s="1">
        <v>-600</v>
      </c>
      <c r="H35" s="1" t="s">
        <v>69</v>
      </c>
      <c r="W35" s="2"/>
      <c r="X35" s="2"/>
    </row>
    <row r="36" spans="1:24" ht="12.75">
      <c r="A36" s="1" t="s">
        <v>71</v>
      </c>
      <c r="B36" s="1" t="s">
        <v>48</v>
      </c>
      <c r="C36" s="1" t="s">
        <v>67</v>
      </c>
      <c r="D36" s="1">
        <v>20</v>
      </c>
      <c r="E36" s="1">
        <v>10</v>
      </c>
      <c r="F36" s="1">
        <v>600</v>
      </c>
      <c r="G36" s="1">
        <v>-600</v>
      </c>
      <c r="H36" s="1" t="s">
        <v>72</v>
      </c>
      <c r="W36" s="2"/>
      <c r="X36" s="2"/>
    </row>
    <row r="37" spans="1:24" ht="12.75">
      <c r="A37" s="1" t="s">
        <v>71</v>
      </c>
      <c r="B37" s="1" t="s">
        <v>52</v>
      </c>
      <c r="C37" s="1" t="s">
        <v>67</v>
      </c>
      <c r="D37" s="1">
        <v>20</v>
      </c>
      <c r="E37" s="1">
        <v>10</v>
      </c>
      <c r="F37" s="1">
        <v>600</v>
      </c>
      <c r="G37" s="1">
        <v>-600</v>
      </c>
      <c r="H37" s="1" t="s">
        <v>73</v>
      </c>
      <c r="W37" s="2"/>
      <c r="X37" s="2"/>
    </row>
    <row r="38" spans="1:24" ht="12.75">
      <c r="A38" s="1" t="s">
        <v>71</v>
      </c>
      <c r="B38" s="1" t="s">
        <v>53</v>
      </c>
      <c r="C38" s="1" t="s">
        <v>67</v>
      </c>
      <c r="D38" s="1">
        <v>20</v>
      </c>
      <c r="E38" s="1">
        <v>10</v>
      </c>
      <c r="F38" s="1">
        <v>600</v>
      </c>
      <c r="G38" s="1">
        <v>-600</v>
      </c>
      <c r="H38" s="1" t="s">
        <v>74</v>
      </c>
      <c r="W38" s="2"/>
      <c r="X38" s="2"/>
    </row>
    <row r="39" spans="1:24" ht="12.75">
      <c r="A39" s="1" t="s">
        <v>71</v>
      </c>
      <c r="B39" s="1" t="s">
        <v>54</v>
      </c>
      <c r="C39" s="1" t="s">
        <v>67</v>
      </c>
      <c r="D39" s="1">
        <v>20</v>
      </c>
      <c r="E39" s="1">
        <v>10</v>
      </c>
      <c r="F39" s="1">
        <v>600</v>
      </c>
      <c r="G39" s="1">
        <v>-600</v>
      </c>
      <c r="H39" s="1" t="s">
        <v>75</v>
      </c>
      <c r="W39" s="2"/>
      <c r="X39" s="2"/>
    </row>
    <row r="40" spans="1:24" ht="12.75">
      <c r="A40" s="1" t="s">
        <v>76</v>
      </c>
      <c r="B40" s="1" t="s">
        <v>55</v>
      </c>
      <c r="C40" s="1" t="s">
        <v>67</v>
      </c>
      <c r="D40" s="1">
        <v>20</v>
      </c>
      <c r="E40" s="1">
        <v>10</v>
      </c>
      <c r="F40" s="1">
        <v>500</v>
      </c>
      <c r="G40" s="1">
        <v>-500</v>
      </c>
      <c r="H40" s="1" t="s">
        <v>77</v>
      </c>
      <c r="W40" s="2"/>
      <c r="X40" s="2"/>
    </row>
    <row r="41" spans="1:24" ht="12.75">
      <c r="A41" s="1" t="s">
        <v>76</v>
      </c>
      <c r="B41" s="1" t="s">
        <v>56</v>
      </c>
      <c r="C41" s="1" t="s">
        <v>67</v>
      </c>
      <c r="D41" s="1">
        <v>20</v>
      </c>
      <c r="E41" s="1">
        <v>10</v>
      </c>
      <c r="F41" s="1">
        <v>500</v>
      </c>
      <c r="G41" s="1">
        <v>-500</v>
      </c>
      <c r="H41" s="1" t="s">
        <v>78</v>
      </c>
      <c r="W41" s="2"/>
      <c r="X41" s="2"/>
    </row>
    <row r="42" spans="1:24" ht="12.75">
      <c r="A42" s="1" t="s">
        <v>76</v>
      </c>
      <c r="B42" s="1" t="s">
        <v>57</v>
      </c>
      <c r="C42" s="1" t="s">
        <v>67</v>
      </c>
      <c r="D42" s="1">
        <v>20</v>
      </c>
      <c r="E42" s="1">
        <v>10</v>
      </c>
      <c r="F42" s="1">
        <v>500</v>
      </c>
      <c r="G42" s="1">
        <v>-500</v>
      </c>
      <c r="H42" s="1" t="s">
        <v>79</v>
      </c>
      <c r="W42" s="2"/>
      <c r="X42" s="2"/>
    </row>
    <row r="43" spans="22:24" ht="12.75">
      <c r="V43" s="2"/>
      <c r="W43" s="2"/>
      <c r="X43" s="2"/>
    </row>
    <row r="44" spans="2:2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2:2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2:2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W51" s="2"/>
      <c r="X51" s="2"/>
    </row>
  </sheetData>
  <printOptions/>
  <pageMargins left="0.47" right="0.2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2006-12-05T23:47:12Z</cp:lastPrinted>
  <dcterms:created xsi:type="dcterms:W3CDTF">2006-12-05T23:48:22Z</dcterms:created>
  <dcterms:modified xsi:type="dcterms:W3CDTF">2008-01-30T17:55:22Z</dcterms:modified>
  <cp:category/>
  <cp:version/>
  <cp:contentType/>
  <cp:contentStatus/>
</cp:coreProperties>
</file>