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University_of_Arizona\Lab\microprobe\5_6_15_SX100\R050044\"/>
    </mc:Choice>
  </mc:AlternateContent>
  <bookViews>
    <workbookView xWindow="4650" yWindow="78" windowWidth="13248" windowHeight="9660"/>
  </bookViews>
  <sheets>
    <sheet name="R050044" sheetId="3" r:id="rId1"/>
  </sheets>
  <definedNames>
    <definedName name="_xlnm.Print_Area" localSheetId="0">'R050044'!$A$1:$K$53</definedName>
  </definedNames>
  <calcPr calcId="152511"/>
</workbook>
</file>

<file path=xl/calcChain.xml><?xml version="1.0" encoding="utf-8"?>
<calcChain xmlns="http://schemas.openxmlformats.org/spreadsheetml/2006/main">
  <c r="G52" i="3" l="1"/>
  <c r="F52" i="3"/>
  <c r="H53" i="3"/>
  <c r="G53" i="3"/>
  <c r="F53" i="3"/>
  <c r="G46" i="3"/>
  <c r="E26" i="3"/>
  <c r="F26" i="3" s="1"/>
  <c r="E25" i="3"/>
  <c r="F25" i="3" s="1"/>
  <c r="E19" i="3"/>
  <c r="F19" i="3"/>
  <c r="E20" i="3"/>
  <c r="F20" i="3"/>
  <c r="D20" i="3"/>
  <c r="D19" i="3"/>
  <c r="G54" i="3" l="1"/>
  <c r="G45" i="3"/>
  <c r="F27" i="3" l="1"/>
  <c r="C27" i="3"/>
  <c r="H45" i="3"/>
  <c r="F45" i="3" l="1"/>
  <c r="D32" i="3" l="1"/>
  <c r="G26" i="3" l="1"/>
  <c r="H26" i="3" s="1"/>
  <c r="G25" i="3"/>
  <c r="H25" i="3" s="1"/>
</calcChain>
</file>

<file path=xl/sharedStrings.xml><?xml version="1.0" encoding="utf-8"?>
<sst xmlns="http://schemas.openxmlformats.org/spreadsheetml/2006/main" count="54" uniqueCount="35">
  <si>
    <t>Oxide</t>
  </si>
  <si>
    <t>Total</t>
  </si>
  <si>
    <t>Point#</t>
  </si>
  <si>
    <t>Comment</t>
  </si>
  <si>
    <t>Average:</t>
  </si>
  <si>
    <t>Std. Dev.:</t>
  </si>
  <si>
    <t>Wt % Oxide</t>
  </si>
  <si>
    <t>Oxide MW</t>
  </si>
  <si>
    <t>Mol #</t>
  </si>
  <si>
    <t>Atom Prop.</t>
  </si>
  <si>
    <t>Anion Prop.</t>
  </si>
  <si>
    <t># Ions/formula</t>
  </si>
  <si>
    <t>Total:</t>
  </si>
  <si>
    <t>Enter Oxygens in formula:</t>
  </si>
  <si>
    <t>Oxygen Factor Calculation:</t>
  </si>
  <si>
    <t>Ideal Chemistry:</t>
  </si>
  <si>
    <t>Measured Chemistry:</t>
  </si>
  <si>
    <t xml:space="preserve">Standard Name :   </t>
  </si>
  <si>
    <t>O</t>
  </si>
  <si>
    <t>Charge balance (Ideal)</t>
  </si>
  <si>
    <t>Charge balance (measured)</t>
  </si>
  <si>
    <t xml:space="preserve">Beam Size : 0 µm </t>
  </si>
  <si>
    <t xml:space="preserve"> </t>
  </si>
  <si>
    <t>CrO3</t>
  </si>
  <si>
    <t>PbO</t>
  </si>
  <si>
    <t>R050044</t>
  </si>
  <si>
    <r>
      <t>CrO</t>
    </r>
    <r>
      <rPr>
        <vertAlign val="subscript"/>
        <sz val="10"/>
        <rFont val="Arial"/>
        <family val="2"/>
      </rPr>
      <t>3</t>
    </r>
  </si>
  <si>
    <r>
      <t>PbCrO</t>
    </r>
    <r>
      <rPr>
        <vertAlign val="subscript"/>
        <sz val="14"/>
        <rFont val="Calibri"/>
        <family val="2"/>
        <scheme val="minor"/>
      </rPr>
      <t>4</t>
    </r>
  </si>
  <si>
    <r>
      <t>Pb</t>
    </r>
    <r>
      <rPr>
        <vertAlign val="subscript"/>
        <sz val="14"/>
        <rFont val="Calibri"/>
        <family val="2"/>
        <scheme val="minor"/>
      </rPr>
      <t>1.02</t>
    </r>
    <r>
      <rPr>
        <sz val="14"/>
        <rFont val="Calibri"/>
        <family val="2"/>
        <scheme val="minor"/>
      </rPr>
      <t>Cr</t>
    </r>
    <r>
      <rPr>
        <vertAlign val="subscript"/>
        <sz val="14"/>
        <rFont val="Calibri"/>
        <family val="2"/>
        <scheme val="minor"/>
      </rPr>
      <t>0.99</t>
    </r>
    <r>
      <rPr>
        <sz val="14"/>
        <rFont val="Calibri"/>
        <family val="2"/>
        <scheme val="minor"/>
      </rPr>
      <t>O</t>
    </r>
    <r>
      <rPr>
        <vertAlign val="subscript"/>
        <sz val="14"/>
        <rFont val="Calibri"/>
        <family val="2"/>
        <scheme val="minor"/>
      </rPr>
      <t>4</t>
    </r>
  </si>
  <si>
    <t>Pb</t>
  </si>
  <si>
    <t>Cr</t>
  </si>
  <si>
    <t xml:space="preserve"> Cr On chrom_s </t>
  </si>
  <si>
    <t xml:space="preserve"> Pb On NBS_K0229 </t>
  </si>
  <si>
    <t xml:space="preserve">Column Conditions :  Cond 1 : 20keV 20nA  </t>
  </si>
  <si>
    <t>Crocoite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</si>
</sst>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8" x14ac:knownFonts="1">
    <font>
      <sz val="11"/>
      <color theme="1"/>
      <name val="Calibri"/>
      <family val="2"/>
      <scheme val="minor"/>
    </font>
    <font>
      <vertAlign val="subscript"/>
      <sz val="10"/>
      <name val="Arial"/>
      <family val="2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4"/>
      <name val="Calibri"/>
      <family val="2"/>
      <scheme val="minor"/>
    </font>
    <font>
      <vertAlign val="subscript"/>
      <sz val="14"/>
      <name val="Calibri"/>
      <family val="2"/>
      <scheme val="minor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2" fontId="0" fillId="0" borderId="3" xfId="0" applyNumberFormat="1" applyBorder="1"/>
    <xf numFmtId="2" fontId="0" fillId="0" borderId="3" xfId="0" applyNumberFormat="1" applyFill="1" applyBorder="1"/>
    <xf numFmtId="0" fontId="0" fillId="0" borderId="3" xfId="0" applyFill="1" applyBorder="1"/>
    <xf numFmtId="0" fontId="0" fillId="0" borderId="0" xfId="0"/>
    <xf numFmtId="0" fontId="3" fillId="0" borderId="0" xfId="0" applyFont="1"/>
    <xf numFmtId="0" fontId="0" fillId="0" borderId="0" xfId="0" applyFill="1" applyAlignment="1"/>
    <xf numFmtId="0" fontId="0" fillId="0" borderId="0" xfId="0" applyFill="1"/>
    <xf numFmtId="0" fontId="0" fillId="0" borderId="0" xfId="0" applyFill="1" applyAlignment="1">
      <alignment horizontal="right"/>
    </xf>
    <xf numFmtId="0" fontId="4" fillId="0" borderId="0" xfId="0" applyFont="1"/>
    <xf numFmtId="0" fontId="0" fillId="0" borderId="4" xfId="0" applyBorder="1"/>
    <xf numFmtId="0" fontId="4" fillId="0" borderId="4" xfId="0" applyFont="1" applyBorder="1"/>
    <xf numFmtId="2" fontId="2" fillId="0" borderId="3" xfId="0" applyNumberFormat="1" applyFont="1" applyBorder="1"/>
    <xf numFmtId="0" fontId="0" fillId="0" borderId="5" xfId="0" applyFill="1" applyBorder="1"/>
    <xf numFmtId="0" fontId="5" fillId="0" borderId="0" xfId="0" applyFont="1"/>
    <xf numFmtId="0" fontId="7" fillId="0" borderId="0" xfId="0" applyFont="1"/>
    <xf numFmtId="164" fontId="4" fillId="0" borderId="0" xfId="0" applyNumberFormat="1" applyFont="1"/>
    <xf numFmtId="2" fontId="4" fillId="0" borderId="0" xfId="0" applyNumberFormat="1" applyFont="1"/>
    <xf numFmtId="165" fontId="4" fillId="0" borderId="0" xfId="0" applyNumberFormat="1" applyFont="1"/>
    <xf numFmtId="2" fontId="0" fillId="0" borderId="5" xfId="0" applyNumberFormat="1" applyFill="1" applyBorder="1" applyAlignment="1">
      <alignment horizontal="left" indent="1"/>
    </xf>
    <xf numFmtId="0" fontId="2" fillId="0" borderId="3" xfId="0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0"/>
  <sheetViews>
    <sheetView tabSelected="1" zoomScaleNormal="100" workbookViewId="0">
      <selection activeCell="F19" sqref="F19"/>
    </sheetView>
  </sheetViews>
  <sheetFormatPr defaultColWidth="11.41796875" defaultRowHeight="14.4" x14ac:dyDescent="0.55000000000000004"/>
  <cols>
    <col min="1" max="1" width="11.41796875" style="12"/>
    <col min="2" max="2" width="14" style="12" customWidth="1"/>
    <col min="3" max="3" width="13.83984375" style="12" customWidth="1"/>
    <col min="4" max="7" width="11.41796875" style="12"/>
    <col min="8" max="8" width="14.15625" style="12" customWidth="1"/>
    <col min="9" max="9" width="13.26171875" style="12" bestFit="1" customWidth="1"/>
    <col min="10" max="10" width="13.26171875" style="12" customWidth="1"/>
    <col min="11" max="16384" width="11.41796875" style="12"/>
  </cols>
  <sheetData>
    <row r="1" spans="1:13" x14ac:dyDescent="0.55000000000000004">
      <c r="A1" s="12" t="s">
        <v>25</v>
      </c>
      <c r="B1" s="12" t="s">
        <v>34</v>
      </c>
      <c r="D1" s="18"/>
    </row>
    <row r="3" spans="1:13" x14ac:dyDescent="0.55000000000000004">
      <c r="B3" s="7"/>
      <c r="C3" s="7"/>
      <c r="D3" s="7" t="s">
        <v>0</v>
      </c>
      <c r="E3" s="7"/>
      <c r="F3" s="7"/>
      <c r="G3" s="7"/>
      <c r="H3" s="7"/>
      <c r="I3" s="7"/>
      <c r="J3" s="7"/>
      <c r="K3" s="7"/>
      <c r="L3" s="7"/>
      <c r="M3" s="7" t="s">
        <v>22</v>
      </c>
    </row>
    <row r="4" spans="1:13" x14ac:dyDescent="0.55000000000000004">
      <c r="B4" s="7" t="s">
        <v>2</v>
      </c>
      <c r="C4" s="7" t="s">
        <v>3</v>
      </c>
      <c r="D4" s="7" t="s">
        <v>23</v>
      </c>
      <c r="E4" s="7" t="s">
        <v>24</v>
      </c>
      <c r="F4" s="7" t="s">
        <v>1</v>
      </c>
      <c r="G4" s="7"/>
      <c r="H4" s="7"/>
      <c r="I4" s="7"/>
      <c r="J4" s="7"/>
    </row>
    <row r="5" spans="1:13" x14ac:dyDescent="0.55000000000000004">
      <c r="B5" s="7">
        <v>50</v>
      </c>
      <c r="C5" s="7" t="s">
        <v>25</v>
      </c>
      <c r="D5" s="7">
        <v>30.266549999999999</v>
      </c>
      <c r="E5" s="7">
        <v>69.122960000000006</v>
      </c>
      <c r="F5" s="7">
        <v>99.389520000000005</v>
      </c>
      <c r="G5" s="7"/>
      <c r="H5" s="7"/>
      <c r="I5" s="7"/>
      <c r="J5" s="7"/>
      <c r="M5" s="7"/>
    </row>
    <row r="6" spans="1:13" x14ac:dyDescent="0.55000000000000004">
      <c r="B6" s="7">
        <v>51</v>
      </c>
      <c r="C6" s="7" t="s">
        <v>25</v>
      </c>
      <c r="D6" s="7">
        <v>29.868189999999998</v>
      </c>
      <c r="E6" s="7">
        <v>69.357969999999995</v>
      </c>
      <c r="F6" s="7">
        <v>99.226169999999996</v>
      </c>
      <c r="G6" s="7"/>
      <c r="H6" s="7"/>
      <c r="I6" s="7"/>
      <c r="J6" s="7"/>
      <c r="M6" s="7"/>
    </row>
    <row r="7" spans="1:13" x14ac:dyDescent="0.55000000000000004">
      <c r="B7" s="7">
        <v>53</v>
      </c>
      <c r="C7" s="7" t="s">
        <v>25</v>
      </c>
      <c r="D7" s="7">
        <v>30.1465</v>
      </c>
      <c r="E7" s="7">
        <v>69.260419999999996</v>
      </c>
      <c r="F7" s="7">
        <v>99.40692</v>
      </c>
      <c r="G7" s="7"/>
      <c r="H7" s="7"/>
      <c r="I7" s="7"/>
      <c r="J7" s="7"/>
      <c r="M7" s="7"/>
    </row>
    <row r="8" spans="1:13" x14ac:dyDescent="0.55000000000000004">
      <c r="B8" s="7">
        <v>54</v>
      </c>
      <c r="C8" s="7" t="s">
        <v>25</v>
      </c>
      <c r="D8" s="7">
        <v>30.067019999999999</v>
      </c>
      <c r="E8" s="7">
        <v>69.664670000000001</v>
      </c>
      <c r="F8" s="7">
        <v>99.73169</v>
      </c>
      <c r="G8" s="7"/>
      <c r="H8" s="7"/>
      <c r="I8" s="7"/>
      <c r="J8" s="7"/>
      <c r="M8" s="7"/>
    </row>
    <row r="9" spans="1:13" x14ac:dyDescent="0.55000000000000004">
      <c r="B9" s="7">
        <v>55</v>
      </c>
      <c r="C9" s="7" t="s">
        <v>25</v>
      </c>
      <c r="D9" s="7">
        <v>30.18619</v>
      </c>
      <c r="E9" s="7">
        <v>69.26146</v>
      </c>
      <c r="F9" s="7">
        <v>99.447649999999996</v>
      </c>
      <c r="G9" s="7"/>
      <c r="H9" s="7"/>
      <c r="I9" s="7"/>
      <c r="J9" s="7"/>
      <c r="M9" s="7"/>
    </row>
    <row r="10" spans="1:13" x14ac:dyDescent="0.55000000000000004">
      <c r="B10" s="7">
        <v>56</v>
      </c>
      <c r="C10" s="7" t="s">
        <v>25</v>
      </c>
      <c r="D10" s="7">
        <v>30.147030000000001</v>
      </c>
      <c r="E10" s="7">
        <v>69.012829999999994</v>
      </c>
      <c r="F10" s="7">
        <v>99.159869999999998</v>
      </c>
      <c r="G10" s="7"/>
      <c r="H10" s="7"/>
      <c r="I10" s="7"/>
      <c r="J10" s="7"/>
      <c r="M10" s="7"/>
    </row>
    <row r="11" spans="1:13" x14ac:dyDescent="0.55000000000000004">
      <c r="B11" s="7">
        <v>57</v>
      </c>
      <c r="C11" s="7" t="s">
        <v>25</v>
      </c>
      <c r="D11" s="7">
        <v>29.927420000000001</v>
      </c>
      <c r="E11" s="7">
        <v>69.002470000000002</v>
      </c>
      <c r="F11" s="7">
        <v>98.92989</v>
      </c>
      <c r="G11" s="7"/>
      <c r="H11" s="7"/>
      <c r="I11" s="7"/>
      <c r="J11" s="7"/>
      <c r="M11" s="7"/>
    </row>
    <row r="12" spans="1:13" x14ac:dyDescent="0.55000000000000004">
      <c r="B12" s="7">
        <v>59</v>
      </c>
      <c r="C12" s="7" t="s">
        <v>25</v>
      </c>
      <c r="D12" s="7">
        <v>30.07809</v>
      </c>
      <c r="E12" s="7">
        <v>68.888559999999998</v>
      </c>
      <c r="F12" s="7">
        <v>98.966639999999998</v>
      </c>
      <c r="G12" s="7"/>
      <c r="H12" s="7"/>
      <c r="I12" s="7"/>
      <c r="J12" s="7"/>
      <c r="M12" s="7"/>
    </row>
    <row r="13" spans="1:13" x14ac:dyDescent="0.55000000000000004">
      <c r="B13" s="7">
        <v>60</v>
      </c>
      <c r="C13" s="7" t="s">
        <v>25</v>
      </c>
      <c r="D13" s="7">
        <v>30.04983</v>
      </c>
      <c r="E13" s="7">
        <v>69.716750000000005</v>
      </c>
      <c r="F13" s="7">
        <v>99.766589999999994</v>
      </c>
      <c r="G13" s="7"/>
      <c r="H13" s="7"/>
      <c r="I13" s="7"/>
      <c r="J13" s="7"/>
    </row>
    <row r="14" spans="1:13" x14ac:dyDescent="0.55000000000000004">
      <c r="B14" s="7">
        <v>61</v>
      </c>
      <c r="C14" s="7" t="s">
        <v>25</v>
      </c>
      <c r="D14" s="7">
        <v>30.071020000000001</v>
      </c>
      <c r="E14" s="7">
        <v>69.800020000000004</v>
      </c>
      <c r="F14" s="7">
        <v>99.871039999999994</v>
      </c>
      <c r="G14" s="7"/>
      <c r="H14" s="7"/>
      <c r="I14" s="7"/>
      <c r="J14" s="7"/>
    </row>
    <row r="15" spans="1:13" x14ac:dyDescent="0.55000000000000004">
      <c r="B15" s="7">
        <v>62</v>
      </c>
      <c r="C15" s="7" t="s">
        <v>25</v>
      </c>
      <c r="D15" s="7">
        <v>30.205549999999999</v>
      </c>
      <c r="E15" s="7">
        <v>69.086879999999994</v>
      </c>
      <c r="F15" s="7">
        <v>99.292420000000007</v>
      </c>
      <c r="G15" s="7"/>
      <c r="H15" s="7"/>
      <c r="I15" s="7"/>
      <c r="J15" s="7"/>
    </row>
    <row r="16" spans="1:13" x14ac:dyDescent="0.55000000000000004">
      <c r="B16" s="7">
        <v>63</v>
      </c>
      <c r="C16" s="7" t="s">
        <v>25</v>
      </c>
      <c r="D16" s="7">
        <v>30.231369999999998</v>
      </c>
      <c r="E16" s="7">
        <v>69.097110000000001</v>
      </c>
      <c r="F16" s="7">
        <v>99.328469999999996</v>
      </c>
      <c r="G16" s="7"/>
      <c r="H16" s="7"/>
      <c r="I16" s="7"/>
      <c r="J16" s="7"/>
    </row>
    <row r="17" spans="2:11" x14ac:dyDescent="0.55000000000000004">
      <c r="B17" s="7">
        <v>65</v>
      </c>
      <c r="C17" s="7" t="s">
        <v>25</v>
      </c>
      <c r="D17" s="7">
        <v>29.999569999999999</v>
      </c>
      <c r="E17" s="7">
        <v>69.467960000000005</v>
      </c>
      <c r="F17" s="7">
        <v>99.46754</v>
      </c>
      <c r="G17" s="7"/>
      <c r="H17" s="7"/>
      <c r="I17" s="7"/>
      <c r="J17" s="7"/>
    </row>
    <row r="18" spans="2:11" ht="14.7" thickBot="1" x14ac:dyDescent="0.6">
      <c r="B18" s="7">
        <v>66</v>
      </c>
      <c r="C18" s="7" t="s">
        <v>25</v>
      </c>
      <c r="D18" s="7">
        <v>29.8279</v>
      </c>
      <c r="E18" s="7">
        <v>69.418499999999995</v>
      </c>
      <c r="F18" s="7">
        <v>99.246390000000005</v>
      </c>
      <c r="G18" s="7"/>
      <c r="H18" s="7"/>
      <c r="I18" s="7"/>
      <c r="J18" s="7"/>
    </row>
    <row r="19" spans="2:11" x14ac:dyDescent="0.55000000000000004">
      <c r="B19" s="13" t="s">
        <v>4</v>
      </c>
      <c r="C19" s="14"/>
      <c r="D19" s="14">
        <f>AVERAGE(D5:D18)</f>
        <v>30.076587857142862</v>
      </c>
      <c r="E19" s="14">
        <f>AVERAGE(E5:E18)</f>
        <v>69.29704000000001</v>
      </c>
      <c r="F19" s="14">
        <f>AVERAGE(F5:F18)</f>
        <v>99.373628571428569</v>
      </c>
      <c r="G19" s="7"/>
      <c r="H19" s="7"/>
      <c r="I19" s="7"/>
      <c r="J19" s="7"/>
    </row>
    <row r="20" spans="2:11" x14ac:dyDescent="0.55000000000000004">
      <c r="B20" s="7" t="s">
        <v>5</v>
      </c>
      <c r="D20" s="12">
        <f>STDEV(D5:D18)</f>
        <v>0.133829885140029</v>
      </c>
      <c r="E20" s="12">
        <f>STDEV(E5:E18)</f>
        <v>0.28601083645420095</v>
      </c>
      <c r="F20" s="12">
        <f>STDEV(F5:F18)</f>
        <v>0.27742058353163374</v>
      </c>
    </row>
    <row r="21" spans="2:11" x14ac:dyDescent="0.55000000000000004">
      <c r="B21" s="7"/>
      <c r="C21" s="7"/>
      <c r="D21" s="7"/>
      <c r="E21" s="7"/>
      <c r="F21" s="7"/>
      <c r="G21" s="7"/>
      <c r="H21" s="7"/>
      <c r="I21" s="7"/>
      <c r="J21" s="7"/>
      <c r="K21" s="7"/>
    </row>
    <row r="23" spans="2:11" x14ac:dyDescent="0.55000000000000004">
      <c r="J23" s="18"/>
    </row>
    <row r="24" spans="2:11" ht="14.7" thickBot="1" x14ac:dyDescent="0.6">
      <c r="B24" s="1" t="s">
        <v>0</v>
      </c>
      <c r="C24" s="1" t="s">
        <v>6</v>
      </c>
      <c r="D24" s="1" t="s">
        <v>7</v>
      </c>
      <c r="E24" s="1" t="s">
        <v>8</v>
      </c>
      <c r="F24" s="1" t="s">
        <v>9</v>
      </c>
      <c r="G24" s="1" t="s">
        <v>10</v>
      </c>
      <c r="H24" s="1" t="s">
        <v>11</v>
      </c>
      <c r="I24" s="16"/>
      <c r="J24" s="20"/>
    </row>
    <row r="25" spans="2:11" x14ac:dyDescent="0.55000000000000004">
      <c r="B25" s="23" t="s">
        <v>24</v>
      </c>
      <c r="C25" s="4">
        <v>69.3</v>
      </c>
      <c r="D25" s="5">
        <v>223.18940000000001</v>
      </c>
      <c r="E25" s="3">
        <f t="shared" ref="E25" si="0">C25/D25</f>
        <v>0.31049861686979757</v>
      </c>
      <c r="F25" s="3">
        <f t="shared" ref="F25" si="1">E25*1</f>
        <v>0.31049861686979757</v>
      </c>
      <c r="G25" s="2">
        <f>F25*$D$32</f>
        <v>1.0241985956561552</v>
      </c>
      <c r="H25" s="4">
        <f>G25</f>
        <v>1.0241985956561552</v>
      </c>
      <c r="I25" s="22"/>
    </row>
    <row r="26" spans="2:11" ht="14.7" x14ac:dyDescent="0.6">
      <c r="B26" s="23" t="s">
        <v>26</v>
      </c>
      <c r="C26" s="4">
        <v>30.07</v>
      </c>
      <c r="D26" s="4">
        <v>99.994299999999996</v>
      </c>
      <c r="E26" s="3">
        <f>C26/D26</f>
        <v>0.30071714087703</v>
      </c>
      <c r="F26" s="3">
        <f>E26*3</f>
        <v>0.90215142263109005</v>
      </c>
      <c r="G26" s="2">
        <f>F26*$D$32</f>
        <v>2.9758014043438443</v>
      </c>
      <c r="H26" s="4">
        <f>G26/3</f>
        <v>0.99193380144794807</v>
      </c>
      <c r="I26" s="22"/>
      <c r="J26" s="21"/>
    </row>
    <row r="27" spans="2:11" x14ac:dyDescent="0.55000000000000004">
      <c r="B27" s="6" t="s">
        <v>12</v>
      </c>
      <c r="C27" s="15">
        <f>SUM(C25:C26)</f>
        <v>99.37</v>
      </c>
      <c r="D27" s="7"/>
      <c r="E27" s="7"/>
      <c r="F27" s="3">
        <f>SUM(F25:F26)</f>
        <v>1.2126500395008877</v>
      </c>
      <c r="G27" s="7"/>
      <c r="H27" s="7"/>
      <c r="I27" s="7"/>
    </row>
    <row r="30" spans="2:11" x14ac:dyDescent="0.55000000000000004">
      <c r="B30" s="9" t="s">
        <v>13</v>
      </c>
      <c r="C30" s="10"/>
      <c r="D30" s="11">
        <v>4</v>
      </c>
    </row>
    <row r="31" spans="2:11" x14ac:dyDescent="0.55000000000000004">
      <c r="B31" s="10"/>
      <c r="C31" s="10"/>
      <c r="D31" s="10"/>
    </row>
    <row r="32" spans="2:11" x14ac:dyDescent="0.55000000000000004">
      <c r="B32" s="10" t="s">
        <v>14</v>
      </c>
      <c r="C32" s="10"/>
      <c r="D32" s="10">
        <f>D30/F27</f>
        <v>3.2985608953151497</v>
      </c>
    </row>
    <row r="36" spans="1:9" ht="20.7" x14ac:dyDescent="0.9">
      <c r="B36" s="8" t="s">
        <v>15</v>
      </c>
      <c r="C36" s="7"/>
      <c r="D36" s="17" t="s">
        <v>27</v>
      </c>
      <c r="I36" s="18"/>
    </row>
    <row r="37" spans="1:9" ht="20.7" x14ac:dyDescent="0.9">
      <c r="B37" s="8" t="s">
        <v>16</v>
      </c>
      <c r="C37" s="7"/>
      <c r="D37" s="17" t="s">
        <v>28</v>
      </c>
    </row>
    <row r="41" spans="1:9" x14ac:dyDescent="0.55000000000000004">
      <c r="F41" s="12" t="s">
        <v>19</v>
      </c>
    </row>
    <row r="42" spans="1:9" x14ac:dyDescent="0.55000000000000004">
      <c r="F42" s="12" t="s">
        <v>29</v>
      </c>
      <c r="G42" s="12" t="s">
        <v>30</v>
      </c>
      <c r="H42" s="12" t="s">
        <v>18</v>
      </c>
    </row>
    <row r="43" spans="1:9" x14ac:dyDescent="0.55000000000000004">
      <c r="F43" s="12">
        <v>2</v>
      </c>
      <c r="G43" s="12">
        <v>6</v>
      </c>
      <c r="H43" s="12">
        <v>-2</v>
      </c>
    </row>
    <row r="44" spans="1:9" x14ac:dyDescent="0.55000000000000004">
      <c r="F44" s="12">
        <v>1</v>
      </c>
      <c r="G44" s="12">
        <v>1</v>
      </c>
      <c r="H44" s="12">
        <v>4</v>
      </c>
    </row>
    <row r="45" spans="1:9" x14ac:dyDescent="0.55000000000000004">
      <c r="A45" s="7" t="s">
        <v>33</v>
      </c>
      <c r="B45" s="7"/>
      <c r="C45" s="7"/>
      <c r="D45" s="7"/>
      <c r="F45" s="12">
        <f>F43*F44</f>
        <v>2</v>
      </c>
      <c r="G45" s="12">
        <f t="shared" ref="G45:H45" si="2">G43*G44</f>
        <v>6</v>
      </c>
      <c r="H45" s="12">
        <f>H43*H44</f>
        <v>-8</v>
      </c>
    </row>
    <row r="46" spans="1:9" x14ac:dyDescent="0.55000000000000004">
      <c r="A46" s="7" t="s">
        <v>21</v>
      </c>
      <c r="G46" s="12">
        <f>F45+G45</f>
        <v>8</v>
      </c>
    </row>
    <row r="48" spans="1:9" x14ac:dyDescent="0.55000000000000004">
      <c r="A48" s="7" t="s">
        <v>17</v>
      </c>
      <c r="F48" s="12" t="s">
        <v>20</v>
      </c>
    </row>
    <row r="49" spans="1:13" x14ac:dyDescent="0.55000000000000004">
      <c r="A49" s="7" t="s">
        <v>31</v>
      </c>
    </row>
    <row r="50" spans="1:13" x14ac:dyDescent="0.55000000000000004">
      <c r="A50" s="7" t="s">
        <v>32</v>
      </c>
      <c r="F50" s="12" t="s">
        <v>29</v>
      </c>
      <c r="G50" s="12" t="s">
        <v>30</v>
      </c>
      <c r="H50" s="12" t="s">
        <v>18</v>
      </c>
    </row>
    <row r="51" spans="1:13" x14ac:dyDescent="0.55000000000000004">
      <c r="A51" s="7"/>
      <c r="E51" s="20"/>
      <c r="F51" s="12">
        <v>2</v>
      </c>
      <c r="G51" s="12">
        <v>6</v>
      </c>
      <c r="H51" s="12">
        <v>-2</v>
      </c>
      <c r="I51" s="20"/>
      <c r="J51" s="20"/>
      <c r="K51" s="20"/>
      <c r="M51" s="20"/>
    </row>
    <row r="52" spans="1:13" x14ac:dyDescent="0.55000000000000004">
      <c r="A52" s="7"/>
      <c r="F52" s="20">
        <f>H25</f>
        <v>1.0241985956561552</v>
      </c>
      <c r="G52" s="20">
        <f>H26</f>
        <v>0.99193380144794807</v>
      </c>
      <c r="H52" s="12">
        <v>4</v>
      </c>
    </row>
    <row r="53" spans="1:13" x14ac:dyDescent="0.55000000000000004">
      <c r="A53" s="7"/>
      <c r="F53" s="12">
        <f>F51*F52</f>
        <v>2.0483971913123105</v>
      </c>
      <c r="G53" s="12">
        <f t="shared" ref="G53" si="3">G51*G52</f>
        <v>5.9516028086876887</v>
      </c>
      <c r="H53" s="12">
        <f>H51*H52</f>
        <v>-8</v>
      </c>
      <c r="J53" s="19"/>
    </row>
    <row r="54" spans="1:13" x14ac:dyDescent="0.55000000000000004">
      <c r="A54" s="7"/>
      <c r="G54" s="12">
        <f>F53+G53</f>
        <v>7.9999999999999991</v>
      </c>
    </row>
    <row r="55" spans="1:13" x14ac:dyDescent="0.55000000000000004">
      <c r="A55" s="7"/>
    </row>
    <row r="58" spans="1:13" x14ac:dyDescent="0.55000000000000004">
      <c r="E58" s="20"/>
      <c r="F58" s="20"/>
      <c r="G58" s="20"/>
      <c r="H58" s="20"/>
      <c r="I58" s="20"/>
      <c r="J58" s="20"/>
      <c r="K58" s="20"/>
      <c r="M58" s="20"/>
    </row>
    <row r="60" spans="1:13" x14ac:dyDescent="0.55000000000000004">
      <c r="J60" s="19"/>
    </row>
  </sheetData>
  <pageMargins left="0.7" right="0.7" top="0.75" bottom="0.75" header="0.3" footer="0.3"/>
  <pageSetup scale="6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R050044</vt:lpstr>
      <vt:lpstr>'R050044'!Print_Area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rruff</dc:creator>
  <cp:lastModifiedBy>Barbara Lafuente</cp:lastModifiedBy>
  <cp:lastPrinted>2014-10-02T23:35:20Z</cp:lastPrinted>
  <dcterms:created xsi:type="dcterms:W3CDTF">2013-02-13T18:48:10Z</dcterms:created>
  <dcterms:modified xsi:type="dcterms:W3CDTF">2015-05-08T16:23:27Z</dcterms:modified>
</cp:coreProperties>
</file>