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6965" windowHeight="1132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<sst xmlns="http://schemas.openxmlformats.org/spreadsheetml/2006/main" count="123" uniqueCount="80">
  <si>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</si>
  <si>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</si>
  <si>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</si>
  <si>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</si>
  <si>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</si>
  <si>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</si>
  <si>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</si>
  <si>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</si>
  <si>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</si>
  <si>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</si>
  <si>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</si>
  <si>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</si>
  <si>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</si>
  <si>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</si>
  <si>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</si>
  <si>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</si>
  <si>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</si>
  <si>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</si>
  <si>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</si>
  <si>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</si>
  <si>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</si>
  <si>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</si>
  <si>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Cl</t>
  </si>
  <si>
    <t>CaO</t>
  </si>
  <si>
    <t>TiO2</t>
  </si>
  <si>
    <t>Cr2O3</t>
  </si>
  <si>
    <t>MnO</t>
  </si>
  <si>
    <t>Totals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</si>
  <si>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</si>
  <si>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</si>
  <si>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</si>
  <si>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</si>
  <si>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</si>
  <si>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</si>
  <si>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</si>
  <si>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</si>
  <si>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</si>
  <si>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</si>
  <si>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</si>
  <si>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</si>
  <si>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</si>
  <si>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</si>
  <si>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</si>
  <si>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</si>
  <si>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</si>
  <si>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</si>
  <si>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</si>
  <si>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</si>
  <si>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</si>
  <si>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</si>
  <si>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</si>
  <si>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</si>
  <si>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LIF</t>
  </si>
  <si>
    <t>rhod-791</t>
  </si>
  <si>
    <t>PET</t>
  </si>
  <si>
    <t>kspar-OR1</t>
  </si>
  <si>
    <t>scap-s</t>
  </si>
  <si>
    <t>rutile1</t>
  </si>
  <si>
    <t>chrom-s</t>
  </si>
  <si>
    <t>fayalite</t>
  </si>
  <si>
    <r>
      <t>(Fe</t>
    </r>
    <r>
      <rPr>
        <vertAlign val="superscript"/>
        <sz val="14"/>
        <rFont val="Times New Roman"/>
        <family val="1"/>
      </rPr>
      <t>2+</t>
    </r>
    <r>
      <rPr>
        <sz val="14"/>
        <rFont val="Times New Roman"/>
        <family val="1"/>
      </rPr>
      <t>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(Si,Fe</t>
    </r>
    <r>
      <rPr>
        <vertAlign val="superscript"/>
        <sz val="14"/>
        <rFont val="Times New Roman"/>
        <family val="1"/>
      </rPr>
      <t>3+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4</t>
    </r>
  </si>
  <si>
    <t>not present in the wds scan; measured values are higher than the detection limit</t>
  </si>
  <si>
    <t>Fe2O3*</t>
  </si>
  <si>
    <t>FeO*</t>
  </si>
  <si>
    <t>Fe2O3 tot measured</t>
  </si>
  <si>
    <t>Cation numbers normalized to 7 O</t>
  </si>
  <si>
    <t>H2O**</t>
  </si>
  <si>
    <t>** = estimated by difference</t>
  </si>
  <si>
    <t>Fe2</t>
  </si>
  <si>
    <t>Fe3</t>
  </si>
  <si>
    <r>
      <t>IV</t>
    </r>
    <r>
      <rPr>
        <sz val="10"/>
        <rFont val="Times New Roman"/>
        <family val="1"/>
      </rPr>
      <t>Fe3</t>
    </r>
  </si>
  <si>
    <t>average</t>
  </si>
  <si>
    <t>stdev</t>
  </si>
  <si>
    <t>in formula</t>
  </si>
  <si>
    <r>
      <t>(Fe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2.13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1.13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3+</t>
    </r>
    <r>
      <rPr>
        <vertAlign val="subscript"/>
        <sz val="14"/>
        <rFont val="Times New Roman"/>
        <family val="1"/>
      </rPr>
      <t>0.87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 xml:space="preserve">4 </t>
    </r>
    <r>
      <rPr>
        <sz val="14"/>
        <rFont val="Times New Roman"/>
        <family val="1"/>
      </rPr>
      <t>;</t>
    </r>
    <r>
      <rPr>
        <vertAlign val="subscript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Fe2 and Fe3 splitted by stoichiometry (sum of cations = 5) and charge balance</t>
    </r>
  </si>
  <si>
    <t>ideal</t>
  </si>
  <si>
    <t>measured</t>
  </si>
  <si>
    <t>* = FeO and Fe2O3 splitted so that the sum of cations ~ 5 when normalizing to 7 O</t>
  </si>
  <si>
    <t>(+) charges</t>
  </si>
  <si>
    <t>cronstedtite61026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</si>
</sst>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</numFmts>
  <fonts count="8">
    <font>
      <sz val="10"/>
      <name val="Courier New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R22" sqref="R22"/>
    </sheetView>
  </sheetViews>
  <sheetFormatPr defaultColWidth="9.00390625" defaultRowHeight="13.5"/>
  <cols>
    <col min="1" max="1" width="14.75390625" style="1" customWidth="1"/>
    <col min="2" max="16384" width="5.25390625" style="1" customWidth="1"/>
  </cols>
  <sheetData>
    <row r="1" ht="12.75">
      <c r="A1" s="1" t="s">
        <v>79</v>
      </c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1" t="s">
        <v>71</v>
      </c>
      <c r="N3" s="1" t="s">
        <v>72</v>
      </c>
    </row>
    <row r="4" spans="1:16" ht="12.75">
      <c r="A4" s="1" t="s">
        <v>62</v>
      </c>
      <c r="B4" s="2">
        <f>B20*0.48</f>
        <v>35.5824</v>
      </c>
      <c r="C4" s="2">
        <f aca="true" t="shared" si="0" ref="C4:K4">C20*0.48</f>
        <v>35.0928</v>
      </c>
      <c r="D4" s="2">
        <f t="shared" si="0"/>
        <v>35.1744</v>
      </c>
      <c r="E4" s="2">
        <f t="shared" si="0"/>
        <v>35.260799999999996</v>
      </c>
      <c r="F4" s="2">
        <f t="shared" si="0"/>
        <v>35.7504</v>
      </c>
      <c r="G4" s="2">
        <f t="shared" si="0"/>
        <v>34.852799999999995</v>
      </c>
      <c r="H4" s="2">
        <f t="shared" si="0"/>
        <v>35.294399999999996</v>
      </c>
      <c r="I4" s="2">
        <f t="shared" si="0"/>
        <v>35.0928</v>
      </c>
      <c r="J4" s="2">
        <f t="shared" si="0"/>
        <v>35.112</v>
      </c>
      <c r="K4" s="2">
        <f t="shared" si="0"/>
        <v>35.67359999999999</v>
      </c>
      <c r="L4" s="2"/>
      <c r="M4" s="2">
        <f>AVERAGE(B4:K4)</f>
        <v>35.28864</v>
      </c>
      <c r="N4" s="2">
        <f>STDEV(B4:K4)</f>
        <v>0.2904852767347823</v>
      </c>
      <c r="O4" s="2"/>
      <c r="P4" s="2"/>
    </row>
    <row r="5" spans="1:16" ht="12.75">
      <c r="A5" s="1" t="s">
        <v>63</v>
      </c>
      <c r="B5" s="2">
        <f>B20-B4</f>
        <v>38.547599999999996</v>
      </c>
      <c r="C5" s="2">
        <f aca="true" t="shared" si="1" ref="C5:K5">C20-C4</f>
        <v>38.0172</v>
      </c>
      <c r="D5" s="2">
        <f t="shared" si="1"/>
        <v>38.1056</v>
      </c>
      <c r="E5" s="2">
        <f t="shared" si="1"/>
        <v>38.1992</v>
      </c>
      <c r="F5" s="2">
        <f t="shared" si="1"/>
        <v>38.729600000000005</v>
      </c>
      <c r="G5" s="2">
        <f t="shared" si="1"/>
        <v>37.757200000000005</v>
      </c>
      <c r="H5" s="2">
        <f t="shared" si="1"/>
        <v>38.235600000000005</v>
      </c>
      <c r="I5" s="2">
        <f t="shared" si="1"/>
        <v>38.0172</v>
      </c>
      <c r="J5" s="2">
        <f t="shared" si="1"/>
        <v>38.038000000000004</v>
      </c>
      <c r="K5" s="2">
        <f t="shared" si="1"/>
        <v>38.6464</v>
      </c>
      <c r="L5" s="2"/>
      <c r="M5" s="2">
        <f>AVERAGE(B5:K5)</f>
        <v>38.22936</v>
      </c>
      <c r="N5" s="2">
        <f>STDEV(B5:K5)</f>
        <v>0.31469238313129655</v>
      </c>
      <c r="O5" s="2"/>
      <c r="P5" s="2"/>
    </row>
    <row r="6" spans="1:16" ht="12.75">
      <c r="A6" s="1" t="s">
        <v>20</v>
      </c>
      <c r="B6" s="2">
        <v>17.11</v>
      </c>
      <c r="C6" s="2">
        <v>16.94</v>
      </c>
      <c r="D6" s="2">
        <v>17.42</v>
      </c>
      <c r="E6" s="2">
        <v>16.7</v>
      </c>
      <c r="F6" s="2">
        <v>17.28</v>
      </c>
      <c r="G6" s="2">
        <v>17.25</v>
      </c>
      <c r="H6" s="2">
        <v>17.18</v>
      </c>
      <c r="I6" s="2">
        <v>17.25</v>
      </c>
      <c r="J6" s="2">
        <v>17.23</v>
      </c>
      <c r="K6" s="2">
        <v>17.28</v>
      </c>
      <c r="L6" s="2"/>
      <c r="M6" s="2">
        <f aca="true" t="shared" si="2" ref="M6:M17">AVERAGE(B6:K6)</f>
        <v>17.163999999999998</v>
      </c>
      <c r="N6" s="2">
        <f aca="true" t="shared" si="3" ref="N6:N17">STDEV(B6:K6)</f>
        <v>0.20554534509186712</v>
      </c>
      <c r="O6" s="2"/>
      <c r="P6" s="2"/>
    </row>
    <row r="7" spans="1:16" ht="12.75">
      <c r="A7" s="1" t="s">
        <v>18</v>
      </c>
      <c r="B7" s="2">
        <v>0.03</v>
      </c>
      <c r="C7" s="2">
        <v>0</v>
      </c>
      <c r="D7" s="2">
        <v>0</v>
      </c>
      <c r="E7" s="2">
        <v>0</v>
      </c>
      <c r="F7" s="2">
        <v>0</v>
      </c>
      <c r="G7" s="2">
        <v>0.01</v>
      </c>
      <c r="H7" s="2">
        <v>0</v>
      </c>
      <c r="I7" s="2">
        <v>0</v>
      </c>
      <c r="J7" s="2">
        <v>0.02</v>
      </c>
      <c r="K7" s="2">
        <v>0</v>
      </c>
      <c r="L7" s="2"/>
      <c r="M7" s="2">
        <f t="shared" si="2"/>
        <v>0.006</v>
      </c>
      <c r="N7" s="2">
        <f t="shared" si="3"/>
        <v>0.0107496769977314</v>
      </c>
      <c r="O7" s="2" t="s">
        <v>61</v>
      </c>
      <c r="P7" s="2"/>
    </row>
    <row r="8" spans="1:16" ht="12.75">
      <c r="A8" s="1" t="s">
        <v>19</v>
      </c>
      <c r="B8" s="2">
        <v>0.15</v>
      </c>
      <c r="C8" s="2">
        <v>0.08</v>
      </c>
      <c r="D8" s="2">
        <v>0.07</v>
      </c>
      <c r="E8" s="2">
        <v>0.11</v>
      </c>
      <c r="F8" s="2">
        <v>0.08</v>
      </c>
      <c r="G8" s="2">
        <v>0.13</v>
      </c>
      <c r="H8" s="2">
        <v>0.09</v>
      </c>
      <c r="I8" s="2">
        <v>0.09</v>
      </c>
      <c r="J8" s="2">
        <v>0.11</v>
      </c>
      <c r="K8" s="2">
        <v>0.1</v>
      </c>
      <c r="L8" s="2"/>
      <c r="M8" s="2">
        <f t="shared" si="2"/>
        <v>0.101</v>
      </c>
      <c r="N8" s="2">
        <f t="shared" si="3"/>
        <v>0.024698178070456895</v>
      </c>
      <c r="O8" s="2" t="s">
        <v>61</v>
      </c>
      <c r="P8" s="2"/>
    </row>
    <row r="9" spans="1:16" ht="12.75">
      <c r="A9" s="1" t="s">
        <v>26</v>
      </c>
      <c r="B9" s="2">
        <v>0.04</v>
      </c>
      <c r="C9" s="2">
        <v>0.02</v>
      </c>
      <c r="D9" s="2">
        <v>0.01</v>
      </c>
      <c r="E9" s="2">
        <v>0</v>
      </c>
      <c r="F9" s="2">
        <v>0</v>
      </c>
      <c r="G9" s="2">
        <v>0</v>
      </c>
      <c r="H9" s="2">
        <v>0</v>
      </c>
      <c r="I9" s="2">
        <v>0.07</v>
      </c>
      <c r="J9" s="2">
        <v>0</v>
      </c>
      <c r="K9" s="2">
        <v>0.04</v>
      </c>
      <c r="L9" s="2"/>
      <c r="M9" s="2">
        <f t="shared" si="2"/>
        <v>0.018000000000000002</v>
      </c>
      <c r="N9" s="2">
        <f t="shared" si="3"/>
        <v>0.02440400695696417</v>
      </c>
      <c r="O9" s="2" t="s">
        <v>61</v>
      </c>
      <c r="P9" s="2"/>
    </row>
    <row r="10" spans="1:16" ht="12.75">
      <c r="A10" s="1" t="s">
        <v>23</v>
      </c>
      <c r="B10" s="2">
        <v>0</v>
      </c>
      <c r="C10" s="2">
        <v>0.02</v>
      </c>
      <c r="D10" s="2">
        <v>0</v>
      </c>
      <c r="E10" s="2">
        <v>0.01</v>
      </c>
      <c r="F10" s="2">
        <v>0</v>
      </c>
      <c r="G10" s="2">
        <v>0</v>
      </c>
      <c r="H10" s="2">
        <v>0.02</v>
      </c>
      <c r="I10" s="2">
        <v>0.01</v>
      </c>
      <c r="J10" s="2">
        <v>0.03</v>
      </c>
      <c r="K10" s="2">
        <v>0.03</v>
      </c>
      <c r="L10" s="2"/>
      <c r="M10" s="2">
        <f t="shared" si="2"/>
        <v>0.012</v>
      </c>
      <c r="N10" s="2">
        <f t="shared" si="3"/>
        <v>0.012292725943057184</v>
      </c>
      <c r="O10" s="2" t="s">
        <v>61</v>
      </c>
      <c r="P10" s="2"/>
    </row>
    <row r="11" spans="1:16" ht="12.75">
      <c r="A11" s="1" t="s">
        <v>22</v>
      </c>
      <c r="B11" s="2">
        <v>0.19</v>
      </c>
      <c r="C11" s="2">
        <v>0.17</v>
      </c>
      <c r="D11" s="2">
        <v>0.18</v>
      </c>
      <c r="E11" s="2">
        <v>0.19</v>
      </c>
      <c r="F11" s="2">
        <v>0.15</v>
      </c>
      <c r="G11" s="2">
        <v>0.19</v>
      </c>
      <c r="H11" s="2">
        <v>0.19</v>
      </c>
      <c r="I11" s="2">
        <v>0.17</v>
      </c>
      <c r="J11" s="2">
        <v>0.16</v>
      </c>
      <c r="K11" s="2">
        <v>0.15</v>
      </c>
      <c r="L11" s="2"/>
      <c r="M11" s="2">
        <f t="shared" si="2"/>
        <v>0.174</v>
      </c>
      <c r="N11" s="2">
        <f t="shared" si="3"/>
        <v>0.01646545204697166</v>
      </c>
      <c r="O11" s="2" t="s">
        <v>61</v>
      </c>
      <c r="P11" s="2"/>
    </row>
    <row r="12" spans="1:16" ht="12.75">
      <c r="A12" s="1" t="s">
        <v>17</v>
      </c>
      <c r="B12" s="2">
        <v>0.06</v>
      </c>
      <c r="C12" s="2">
        <v>0.05</v>
      </c>
      <c r="D12" s="2">
        <v>0.05</v>
      </c>
      <c r="E12" s="2">
        <v>0</v>
      </c>
      <c r="F12" s="2">
        <v>0.03</v>
      </c>
      <c r="G12" s="2">
        <v>0</v>
      </c>
      <c r="H12" s="2">
        <v>0</v>
      </c>
      <c r="I12" s="2">
        <v>0</v>
      </c>
      <c r="J12" s="2">
        <v>0</v>
      </c>
      <c r="K12" s="2">
        <v>0.04</v>
      </c>
      <c r="L12" s="2"/>
      <c r="M12" s="2">
        <f t="shared" si="2"/>
        <v>0.023</v>
      </c>
      <c r="N12" s="2">
        <f t="shared" si="3"/>
        <v>0.025407785333546005</v>
      </c>
      <c r="O12" s="2" t="s">
        <v>61</v>
      </c>
      <c r="P12" s="2"/>
    </row>
    <row r="13" spans="1:16" ht="12.75">
      <c r="A13" s="1" t="s">
        <v>16</v>
      </c>
      <c r="B13" s="2">
        <v>0</v>
      </c>
      <c r="C13" s="2">
        <v>0</v>
      </c>
      <c r="D13" s="2">
        <v>0.02</v>
      </c>
      <c r="E13" s="2">
        <v>0</v>
      </c>
      <c r="F13" s="2">
        <v>0</v>
      </c>
      <c r="G13" s="2">
        <v>0</v>
      </c>
      <c r="H13" s="2">
        <v>0.01</v>
      </c>
      <c r="I13" s="2">
        <v>0</v>
      </c>
      <c r="J13" s="2">
        <v>0</v>
      </c>
      <c r="K13" s="2">
        <v>0.02</v>
      </c>
      <c r="L13" s="2"/>
      <c r="M13" s="2">
        <f t="shared" si="2"/>
        <v>0.005</v>
      </c>
      <c r="N13" s="2">
        <f t="shared" si="3"/>
        <v>0.008498365855987974</v>
      </c>
      <c r="O13" s="2" t="s">
        <v>61</v>
      </c>
      <c r="P13" s="2"/>
    </row>
    <row r="14" spans="1:16" ht="12.75">
      <c r="A14" s="1" t="s">
        <v>21</v>
      </c>
      <c r="B14" s="2">
        <v>0</v>
      </c>
      <c r="C14" s="2">
        <v>0</v>
      </c>
      <c r="D14" s="2">
        <v>0.01</v>
      </c>
      <c r="E14" s="2">
        <v>0</v>
      </c>
      <c r="F14" s="2">
        <v>0.02</v>
      </c>
      <c r="G14" s="2">
        <v>0</v>
      </c>
      <c r="H14" s="2">
        <v>0</v>
      </c>
      <c r="I14" s="2">
        <v>0</v>
      </c>
      <c r="J14" s="2">
        <v>0.02</v>
      </c>
      <c r="K14" s="2">
        <v>0.01</v>
      </c>
      <c r="L14" s="2"/>
      <c r="M14" s="2">
        <f t="shared" si="2"/>
        <v>0.006</v>
      </c>
      <c r="N14" s="2">
        <f t="shared" si="3"/>
        <v>0.008432740427115677</v>
      </c>
      <c r="O14" s="2" t="s">
        <v>61</v>
      </c>
      <c r="P14" s="2"/>
    </row>
    <row r="15" spans="1:16" ht="12.75">
      <c r="A15" s="1" t="s">
        <v>24</v>
      </c>
      <c r="B15" s="2">
        <v>0</v>
      </c>
      <c r="C15" s="2">
        <v>0.02</v>
      </c>
      <c r="D15" s="2">
        <v>0.01</v>
      </c>
      <c r="E15" s="2">
        <v>0.01</v>
      </c>
      <c r="F15" s="2">
        <v>0.03</v>
      </c>
      <c r="G15" s="2">
        <v>0.01</v>
      </c>
      <c r="H15" s="2">
        <v>0</v>
      </c>
      <c r="I15" s="2">
        <v>0.01</v>
      </c>
      <c r="J15" s="2">
        <v>0</v>
      </c>
      <c r="K15" s="2">
        <v>0</v>
      </c>
      <c r="L15" s="2"/>
      <c r="M15" s="2">
        <f t="shared" si="2"/>
        <v>0.009</v>
      </c>
      <c r="N15" s="2">
        <f t="shared" si="3"/>
        <v>0.009944289260117532</v>
      </c>
      <c r="O15" s="2" t="s">
        <v>61</v>
      </c>
      <c r="P15" s="2"/>
    </row>
    <row r="16" spans="1:16" ht="12.75">
      <c r="A16" s="1" t="s">
        <v>25</v>
      </c>
      <c r="B16" s="2">
        <v>0</v>
      </c>
      <c r="C16" s="2">
        <v>0</v>
      </c>
      <c r="D16" s="2">
        <v>0.02</v>
      </c>
      <c r="E16" s="2">
        <v>0.02</v>
      </c>
      <c r="F16" s="2">
        <v>0.02</v>
      </c>
      <c r="G16" s="2">
        <v>0</v>
      </c>
      <c r="H16" s="2">
        <v>0</v>
      </c>
      <c r="I16" s="2">
        <v>0.02</v>
      </c>
      <c r="J16" s="2">
        <v>0.02</v>
      </c>
      <c r="K16" s="2">
        <v>0.03</v>
      </c>
      <c r="L16" s="2"/>
      <c r="M16" s="2">
        <f t="shared" si="2"/>
        <v>0.013000000000000001</v>
      </c>
      <c r="N16" s="2">
        <f t="shared" si="3"/>
        <v>0.011595018087284055</v>
      </c>
      <c r="O16" s="2" t="s">
        <v>61</v>
      </c>
      <c r="P16" s="2"/>
    </row>
    <row r="17" spans="1:16" ht="12.75">
      <c r="A17" s="1" t="s">
        <v>27</v>
      </c>
      <c r="B17" s="2">
        <f>SUM(B4:B8)</f>
        <v>91.42</v>
      </c>
      <c r="C17" s="2">
        <f aca="true" t="shared" si="4" ref="C17:K17">SUM(C4:C8)</f>
        <v>90.13</v>
      </c>
      <c r="D17" s="2">
        <f t="shared" si="4"/>
        <v>90.77</v>
      </c>
      <c r="E17" s="2">
        <f t="shared" si="4"/>
        <v>90.27</v>
      </c>
      <c r="F17" s="2">
        <f t="shared" si="4"/>
        <v>91.84</v>
      </c>
      <c r="G17" s="2">
        <f t="shared" si="4"/>
        <v>90</v>
      </c>
      <c r="H17" s="2">
        <f t="shared" si="4"/>
        <v>90.80000000000001</v>
      </c>
      <c r="I17" s="2">
        <f t="shared" si="4"/>
        <v>90.45</v>
      </c>
      <c r="J17" s="2">
        <f t="shared" si="4"/>
        <v>90.51</v>
      </c>
      <c r="K17" s="2">
        <f t="shared" si="4"/>
        <v>91.69999999999999</v>
      </c>
      <c r="L17" s="2"/>
      <c r="M17" s="2">
        <f t="shared" si="2"/>
        <v>90.78900000000002</v>
      </c>
      <c r="N17" s="2">
        <f t="shared" si="3"/>
        <v>0.6542247320290011</v>
      </c>
      <c r="O17" s="2"/>
      <c r="P17" s="2"/>
    </row>
    <row r="18" spans="2:16" ht="12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1" t="s">
        <v>66</v>
      </c>
      <c r="B19" s="2">
        <f>100-B17</f>
        <v>8.579999999999998</v>
      </c>
      <c r="C19" s="2">
        <f aca="true" t="shared" si="5" ref="C19:K19">100-C17</f>
        <v>9.870000000000005</v>
      </c>
      <c r="D19" s="2">
        <f t="shared" si="5"/>
        <v>9.230000000000004</v>
      </c>
      <c r="E19" s="2">
        <f t="shared" si="5"/>
        <v>9.730000000000004</v>
      </c>
      <c r="F19" s="2">
        <f t="shared" si="5"/>
        <v>8.159999999999997</v>
      </c>
      <c r="G19" s="2">
        <f t="shared" si="5"/>
        <v>10</v>
      </c>
      <c r="H19" s="2">
        <f t="shared" si="5"/>
        <v>9.199999999999989</v>
      </c>
      <c r="I19" s="2">
        <f t="shared" si="5"/>
        <v>9.549999999999997</v>
      </c>
      <c r="J19" s="2">
        <f t="shared" si="5"/>
        <v>9.489999999999995</v>
      </c>
      <c r="K19" s="2">
        <f t="shared" si="5"/>
        <v>8.300000000000011</v>
      </c>
      <c r="L19" s="2"/>
      <c r="M19" s="2">
        <f>AVERAGE(B19:K19)</f>
        <v>9.211</v>
      </c>
      <c r="N19" s="2">
        <f>STDEV(B19:K19)</f>
        <v>0.6542247320302176</v>
      </c>
      <c r="O19" s="2"/>
      <c r="P19" s="2"/>
    </row>
    <row r="20" spans="1:16" ht="12.75">
      <c r="A20" s="1" t="s">
        <v>64</v>
      </c>
      <c r="B20" s="2">
        <v>74.13</v>
      </c>
      <c r="C20" s="2">
        <v>73.11</v>
      </c>
      <c r="D20" s="2">
        <v>73.28</v>
      </c>
      <c r="E20" s="2">
        <v>73.46</v>
      </c>
      <c r="F20" s="2">
        <v>74.48</v>
      </c>
      <c r="G20" s="2">
        <v>72.61</v>
      </c>
      <c r="H20" s="2">
        <v>73.53</v>
      </c>
      <c r="I20" s="2">
        <v>73.11</v>
      </c>
      <c r="J20" s="2">
        <v>73.15</v>
      </c>
      <c r="K20" s="2">
        <v>74.32</v>
      </c>
      <c r="L20" s="2"/>
      <c r="M20" s="2">
        <f>AVERAGE(B20:K20)</f>
        <v>73.518</v>
      </c>
      <c r="N20" s="2">
        <f>STDEV(B20:K20)</f>
        <v>0.6051776598637518</v>
      </c>
      <c r="O20" s="2"/>
      <c r="P20" s="2"/>
    </row>
    <row r="21" spans="1:16" ht="12.75">
      <c r="A21" s="1" t="s">
        <v>77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>
      <c r="A22" s="1" t="s">
        <v>67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>
      <c r="A24" s="1" t="s">
        <v>65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 t="s">
        <v>71</v>
      </c>
      <c r="N24" s="1" t="s">
        <v>72</v>
      </c>
      <c r="O24" s="2"/>
      <c r="P24" s="2"/>
    </row>
    <row r="25" spans="1:17" ht="12.75">
      <c r="A25" s="1" t="s">
        <v>31</v>
      </c>
      <c r="B25" s="2">
        <v>1.1233287586869274</v>
      </c>
      <c r="C25" s="2">
        <v>1.1262826311511644</v>
      </c>
      <c r="D25" s="2">
        <v>1.1459401701001268</v>
      </c>
      <c r="E25" s="2">
        <v>1.1117848525942176</v>
      </c>
      <c r="F25" s="2">
        <v>1.127280908555383</v>
      </c>
      <c r="G25" s="2">
        <v>1.1454610016232156</v>
      </c>
      <c r="H25" s="2">
        <v>1.1326625105883645</v>
      </c>
      <c r="I25" s="2">
        <v>1.1401791704665463</v>
      </c>
      <c r="J25" s="2">
        <v>1.1388672586037554</v>
      </c>
      <c r="K25" s="2">
        <v>1.1289249913417976</v>
      </c>
      <c r="L25" s="2"/>
      <c r="M25" s="2">
        <f>AVERAGE(B25:K25)</f>
        <v>1.1320712253711496</v>
      </c>
      <c r="N25" s="2">
        <f>STDEV(B25:K25)</f>
        <v>0.01074052340195933</v>
      </c>
      <c r="O25" s="2"/>
      <c r="P25" s="2"/>
      <c r="Q25" s="2"/>
    </row>
    <row r="26" spans="1:16" ht="12.75">
      <c r="A26" s="1" t="s">
        <v>69</v>
      </c>
      <c r="B26" s="2">
        <v>1.7579211975993894</v>
      </c>
      <c r="C26" s="2">
        <v>1.7557363455552255</v>
      </c>
      <c r="D26" s="2">
        <v>1.741196511938219</v>
      </c>
      <c r="E26" s="2">
        <v>1.766459726980617</v>
      </c>
      <c r="F26" s="2">
        <v>1.7549979628208128</v>
      </c>
      <c r="G26" s="2">
        <v>1.7415509321912772</v>
      </c>
      <c r="H26" s="2">
        <v>1.7510174239366902</v>
      </c>
      <c r="I26" s="2">
        <v>1.7454576748618875</v>
      </c>
      <c r="J26" s="2">
        <v>1.7464280394764349</v>
      </c>
      <c r="K26" s="2">
        <v>1.7537819057025177</v>
      </c>
      <c r="L26" s="2"/>
      <c r="M26" s="2">
        <f aca="true" t="shared" si="6" ref="M26:M36">AVERAGE(B26:K26)</f>
        <v>1.7514547721063072</v>
      </c>
      <c r="N26" s="2">
        <f aca="true" t="shared" si="7" ref="N26:N36">STDEV(B26:K26)</f>
        <v>0.007944301859423523</v>
      </c>
      <c r="O26" s="2"/>
      <c r="P26" s="2"/>
    </row>
    <row r="27" spans="1:17" ht="12.75">
      <c r="A27" s="1" t="s">
        <v>68</v>
      </c>
      <c r="B27" s="2">
        <v>2.116460686227062</v>
      </c>
      <c r="C27" s="2">
        <v>2.113830219364833</v>
      </c>
      <c r="D27" s="2">
        <v>2.096324891892418</v>
      </c>
      <c r="E27" s="2">
        <v>2.1267407043406394</v>
      </c>
      <c r="F27" s="2">
        <v>2.112941238658015</v>
      </c>
      <c r="G27" s="2">
        <v>2.0967515984666525</v>
      </c>
      <c r="H27" s="2">
        <v>2.108148842918235</v>
      </c>
      <c r="I27" s="2">
        <v>2.1014551467740756</v>
      </c>
      <c r="J27" s="2">
        <v>2.1026234235778367</v>
      </c>
      <c r="K27" s="2">
        <v>2.1114771587626286</v>
      </c>
      <c r="L27" s="2"/>
      <c r="M27" s="2">
        <f t="shared" si="6"/>
        <v>2.1086753910982394</v>
      </c>
      <c r="N27" s="2">
        <f t="shared" si="7"/>
        <v>0.00956459401479675</v>
      </c>
      <c r="O27" s="2"/>
      <c r="P27" s="2"/>
      <c r="Q27" s="2"/>
    </row>
    <row r="28" spans="1:16" ht="12.75">
      <c r="A28" s="1" t="s">
        <v>27</v>
      </c>
      <c r="B28" s="2">
        <f>SUM(B25:B27)</f>
        <v>4.997710642513379</v>
      </c>
      <c r="C28" s="2">
        <f>SUM(C25:C27)</f>
        <v>4.995849196071223</v>
      </c>
      <c r="D28" s="2">
        <f>SUM(D25:D27)</f>
        <v>4.983461573930764</v>
      </c>
      <c r="E28" s="2">
        <f>SUM(E25:E27)</f>
        <v>5.004985283915474</v>
      </c>
      <c r="F28" s="2">
        <f>SUM(F25:F27)</f>
        <v>4.995220110034211</v>
      </c>
      <c r="G28" s="2">
        <f>SUM(G25:G27)</f>
        <v>4.983763532281145</v>
      </c>
      <c r="H28" s="2">
        <f>SUM(H25:H27)</f>
        <v>4.99182877744329</v>
      </c>
      <c r="I28" s="2">
        <f>SUM(I25:I27)</f>
        <v>4.98709199210251</v>
      </c>
      <c r="J28" s="2">
        <f>SUM(J25:J27)</f>
        <v>4.987918721658026</v>
      </c>
      <c r="K28" s="2">
        <f>SUM(K25:K27)</f>
        <v>4.994184055806944</v>
      </c>
      <c r="L28" s="2"/>
      <c r="M28" s="2">
        <f t="shared" si="6"/>
        <v>4.992201388575697</v>
      </c>
      <c r="N28" s="2">
        <f t="shared" si="7"/>
        <v>0.006768372471980979</v>
      </c>
      <c r="O28" s="2"/>
      <c r="P28" s="2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7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 t="s">
        <v>71</v>
      </c>
      <c r="N30" s="1" t="s">
        <v>72</v>
      </c>
      <c r="O30" s="2" t="s">
        <v>73</v>
      </c>
      <c r="P30" s="2"/>
      <c r="Q30" s="1" t="s">
        <v>78</v>
      </c>
    </row>
    <row r="31" spans="1:17" ht="12.75">
      <c r="A31" s="1" t="s">
        <v>31</v>
      </c>
      <c r="B31" s="2">
        <v>1.1233287586869274</v>
      </c>
      <c r="C31" s="2">
        <v>1.1262826311511644</v>
      </c>
      <c r="D31" s="2">
        <v>1.1459401701001268</v>
      </c>
      <c r="E31" s="2">
        <v>1.1117848525942176</v>
      </c>
      <c r="F31" s="2">
        <v>1.127280908555383</v>
      </c>
      <c r="G31" s="2">
        <v>1.1454610016232156</v>
      </c>
      <c r="H31" s="2">
        <v>1.1326625105883645</v>
      </c>
      <c r="I31" s="2">
        <v>1.1401791704665463</v>
      </c>
      <c r="J31" s="2">
        <v>1.1388672586037554</v>
      </c>
      <c r="K31" s="2">
        <v>1.1289249913417976</v>
      </c>
      <c r="L31" s="2"/>
      <c r="M31" s="2">
        <f t="shared" si="6"/>
        <v>1.1320712253711496</v>
      </c>
      <c r="N31" s="2">
        <f t="shared" si="7"/>
        <v>0.01074052340195933</v>
      </c>
      <c r="O31" s="5">
        <v>1.13</v>
      </c>
      <c r="P31" s="2">
        <v>4</v>
      </c>
      <c r="Q31" s="2">
        <f>O31*P31</f>
        <v>4.52</v>
      </c>
    </row>
    <row r="32" spans="1:17" ht="15.75">
      <c r="A32" s="4" t="s">
        <v>70</v>
      </c>
      <c r="B32" s="2">
        <f>2-B31</f>
        <v>0.8766712413130726</v>
      </c>
      <c r="C32" s="2">
        <f aca="true" t="shared" si="8" ref="C32:K32">2-C31</f>
        <v>0.8737173688488356</v>
      </c>
      <c r="D32" s="2">
        <f t="shared" si="8"/>
        <v>0.8540598298998732</v>
      </c>
      <c r="E32" s="2">
        <f t="shared" si="8"/>
        <v>0.8882151474057824</v>
      </c>
      <c r="F32" s="2">
        <f t="shared" si="8"/>
        <v>0.872719091444617</v>
      </c>
      <c r="G32" s="2">
        <f t="shared" si="8"/>
        <v>0.8545389983767844</v>
      </c>
      <c r="H32" s="2">
        <f t="shared" si="8"/>
        <v>0.8673374894116355</v>
      </c>
      <c r="I32" s="2">
        <f t="shared" si="8"/>
        <v>0.8598208295334537</v>
      </c>
      <c r="J32" s="2">
        <f t="shared" si="8"/>
        <v>0.8611327413962446</v>
      </c>
      <c r="K32" s="2">
        <f t="shared" si="8"/>
        <v>0.8710750086582024</v>
      </c>
      <c r="L32" s="2"/>
      <c r="M32" s="2">
        <f t="shared" si="6"/>
        <v>0.8679287746288502</v>
      </c>
      <c r="N32" s="2">
        <f t="shared" si="7"/>
        <v>0.010740523401936361</v>
      </c>
      <c r="O32" s="5">
        <v>0.87</v>
      </c>
      <c r="P32" s="2">
        <v>3</v>
      </c>
      <c r="Q32" s="2">
        <f>O32*P32</f>
        <v>2.61</v>
      </c>
    </row>
    <row r="33" spans="1:17" ht="9" customHeigh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  <c r="P33" s="2"/>
      <c r="Q33" s="2"/>
    </row>
    <row r="34" spans="1:17" ht="12.75">
      <c r="A34" s="1" t="s">
        <v>68</v>
      </c>
      <c r="B34" s="2">
        <v>2.116460686227062</v>
      </c>
      <c r="C34" s="2">
        <v>2.113830219364833</v>
      </c>
      <c r="D34" s="2">
        <v>2.096324891892418</v>
      </c>
      <c r="E34" s="2">
        <v>2.1267407043406394</v>
      </c>
      <c r="F34" s="2">
        <v>2.112941238658015</v>
      </c>
      <c r="G34" s="2">
        <v>2.0967515984666525</v>
      </c>
      <c r="H34" s="2">
        <v>2.108148842918235</v>
      </c>
      <c r="I34" s="2">
        <v>2.1014551467740756</v>
      </c>
      <c r="J34" s="2">
        <v>2.1026234235778367</v>
      </c>
      <c r="K34" s="2">
        <v>2.1114771587626286</v>
      </c>
      <c r="L34" s="2"/>
      <c r="M34" s="2">
        <f t="shared" si="6"/>
        <v>2.1086753910982394</v>
      </c>
      <c r="N34" s="2">
        <f t="shared" si="7"/>
        <v>0.00956459401479675</v>
      </c>
      <c r="O34" s="5">
        <v>2.13</v>
      </c>
      <c r="P34" s="2">
        <v>2</v>
      </c>
      <c r="Q34" s="2">
        <f>O34*P34</f>
        <v>4.26</v>
      </c>
    </row>
    <row r="35" spans="1:17" ht="12.75">
      <c r="A35" s="1" t="s">
        <v>69</v>
      </c>
      <c r="B35" s="2">
        <f>B26-B32</f>
        <v>0.8812499562863167</v>
      </c>
      <c r="C35" s="2">
        <f aca="true" t="shared" si="9" ref="C35:K35">C26-C32</f>
        <v>0.88201897670639</v>
      </c>
      <c r="D35" s="2">
        <f t="shared" si="9"/>
        <v>0.8871366820383457</v>
      </c>
      <c r="E35" s="2">
        <f t="shared" si="9"/>
        <v>0.8782445795748346</v>
      </c>
      <c r="F35" s="2">
        <f t="shared" si="9"/>
        <v>0.8822788713761958</v>
      </c>
      <c r="G35" s="2">
        <f t="shared" si="9"/>
        <v>0.8870119338144928</v>
      </c>
      <c r="H35" s="2">
        <f t="shared" si="9"/>
        <v>0.8836799345250548</v>
      </c>
      <c r="I35" s="2">
        <f t="shared" si="9"/>
        <v>0.8856368453284338</v>
      </c>
      <c r="J35" s="2">
        <f t="shared" si="9"/>
        <v>0.8852952980801903</v>
      </c>
      <c r="K35" s="2">
        <f t="shared" si="9"/>
        <v>0.8827068970443153</v>
      </c>
      <c r="L35" s="2"/>
      <c r="M35" s="2">
        <f t="shared" si="6"/>
        <v>0.883525997477457</v>
      </c>
      <c r="N35" s="2">
        <f t="shared" si="7"/>
        <v>0.002796221542551055</v>
      </c>
      <c r="O35" s="5">
        <v>0.87</v>
      </c>
      <c r="P35" s="2">
        <v>3</v>
      </c>
      <c r="Q35" s="2">
        <f>O35*P35</f>
        <v>2.61</v>
      </c>
    </row>
    <row r="36" spans="1:17" ht="12.75">
      <c r="A36" s="1" t="s">
        <v>27</v>
      </c>
      <c r="B36" s="2">
        <f>SUM(B31:B35)</f>
        <v>4.997710642513379</v>
      </c>
      <c r="C36" s="2">
        <f aca="true" t="shared" si="10" ref="C36:K36">SUM(C31:C35)</f>
        <v>4.995849196071223</v>
      </c>
      <c r="D36" s="2">
        <f t="shared" si="10"/>
        <v>4.983461573930764</v>
      </c>
      <c r="E36" s="2">
        <f t="shared" si="10"/>
        <v>5.004985283915474</v>
      </c>
      <c r="F36" s="2">
        <f t="shared" si="10"/>
        <v>4.995220110034211</v>
      </c>
      <c r="G36" s="2">
        <f t="shared" si="10"/>
        <v>4.983763532281145</v>
      </c>
      <c r="H36" s="2">
        <f t="shared" si="10"/>
        <v>4.991828777443289</v>
      </c>
      <c r="I36" s="2">
        <f t="shared" si="10"/>
        <v>4.987091992102509</v>
      </c>
      <c r="J36" s="2">
        <f t="shared" si="10"/>
        <v>4.987918721658027</v>
      </c>
      <c r="K36" s="2">
        <f t="shared" si="10"/>
        <v>4.994184055806944</v>
      </c>
      <c r="L36" s="2"/>
      <c r="M36" s="2">
        <f t="shared" si="6"/>
        <v>4.992201388575697</v>
      </c>
      <c r="N36" s="2">
        <f t="shared" si="7"/>
        <v>0.00676837247174769</v>
      </c>
      <c r="O36" s="2"/>
      <c r="P36" s="2"/>
      <c r="Q36" s="6">
        <f>SUM(Q31:Q35)</f>
        <v>13.999999999999998</v>
      </c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2" ht="23.25">
      <c r="B38" s="2" t="s">
        <v>75</v>
      </c>
      <c r="C38" s="2"/>
      <c r="D38" s="2"/>
      <c r="E38" s="3" t="s">
        <v>60</v>
      </c>
      <c r="F38" s="2"/>
      <c r="G38" s="2"/>
      <c r="H38" s="2"/>
      <c r="I38" s="2"/>
      <c r="J38" s="2"/>
      <c r="K38" s="2"/>
      <c r="L38" s="2"/>
    </row>
    <row r="39" spans="2:5" ht="23.25">
      <c r="B39" s="1" t="s">
        <v>76</v>
      </c>
      <c r="E39" s="3" t="s">
        <v>74</v>
      </c>
    </row>
    <row r="40" ht="13.5">
      <c r="I40"/>
    </row>
    <row r="41" spans="1:8" ht="12.75">
      <c r="A41" s="1" t="s">
        <v>38</v>
      </c>
      <c r="B41" s="1" t="s">
        <v>39</v>
      </c>
      <c r="C41" s="1" t="s">
        <v>40</v>
      </c>
      <c r="D41" s="1" t="s">
        <v>41</v>
      </c>
      <c r="E41" s="1" t="s">
        <v>42</v>
      </c>
      <c r="F41" s="1" t="s">
        <v>43</v>
      </c>
      <c r="G41" s="1" t="s">
        <v>44</v>
      </c>
      <c r="H41" s="1" t="s">
        <v>45</v>
      </c>
    </row>
    <row r="42" spans="1:8" ht="12.75">
      <c r="A42" s="1" t="s">
        <v>46</v>
      </c>
      <c r="B42" s="1" t="s">
        <v>28</v>
      </c>
      <c r="C42" s="1" t="s">
        <v>47</v>
      </c>
      <c r="D42" s="1">
        <v>20</v>
      </c>
      <c r="E42" s="1">
        <v>10</v>
      </c>
      <c r="F42" s="1">
        <v>600</v>
      </c>
      <c r="G42" s="1">
        <v>-600</v>
      </c>
      <c r="H42" s="1" t="s">
        <v>48</v>
      </c>
    </row>
    <row r="43" spans="1:8" ht="12.75">
      <c r="A43" s="1" t="s">
        <v>46</v>
      </c>
      <c r="B43" s="1" t="s">
        <v>30</v>
      </c>
      <c r="C43" s="1" t="s">
        <v>47</v>
      </c>
      <c r="D43" s="1">
        <v>20</v>
      </c>
      <c r="E43" s="1">
        <v>10</v>
      </c>
      <c r="F43" s="1">
        <v>600</v>
      </c>
      <c r="G43" s="1">
        <v>-600</v>
      </c>
      <c r="H43" s="1" t="s">
        <v>49</v>
      </c>
    </row>
    <row r="44" spans="1:8" ht="12.75">
      <c r="A44" s="1" t="s">
        <v>46</v>
      </c>
      <c r="B44" s="1" t="s">
        <v>31</v>
      </c>
      <c r="C44" s="1" t="s">
        <v>47</v>
      </c>
      <c r="D44" s="1">
        <v>20</v>
      </c>
      <c r="E44" s="1">
        <v>10</v>
      </c>
      <c r="F44" s="1">
        <v>600</v>
      </c>
      <c r="G44" s="1">
        <v>-601</v>
      </c>
      <c r="H44" s="1" t="s">
        <v>50</v>
      </c>
    </row>
    <row r="45" spans="1:8" ht="12.75">
      <c r="A45" s="1" t="s">
        <v>46</v>
      </c>
      <c r="B45" s="1" t="s">
        <v>16</v>
      </c>
      <c r="C45" s="1" t="s">
        <v>47</v>
      </c>
      <c r="D45" s="1">
        <v>20</v>
      </c>
      <c r="E45" s="1">
        <v>10</v>
      </c>
      <c r="F45" s="1">
        <v>800</v>
      </c>
      <c r="G45" s="1">
        <v>-800</v>
      </c>
      <c r="H45" s="1" t="s">
        <v>51</v>
      </c>
    </row>
    <row r="46" spans="1:8" ht="12.75">
      <c r="A46" s="1" t="s">
        <v>46</v>
      </c>
      <c r="B46" s="1" t="s">
        <v>29</v>
      </c>
      <c r="C46" s="1" t="s">
        <v>47</v>
      </c>
      <c r="D46" s="1">
        <v>20</v>
      </c>
      <c r="E46" s="1">
        <v>10</v>
      </c>
      <c r="F46" s="1">
        <v>600</v>
      </c>
      <c r="G46" s="1">
        <v>-600</v>
      </c>
      <c r="H46" s="1" t="s">
        <v>50</v>
      </c>
    </row>
    <row r="47" spans="1:8" ht="12.75">
      <c r="A47" s="1" t="s">
        <v>52</v>
      </c>
      <c r="B47" s="1" t="s">
        <v>36</v>
      </c>
      <c r="C47" s="1" t="s">
        <v>47</v>
      </c>
      <c r="D47" s="1">
        <v>20</v>
      </c>
      <c r="E47" s="1">
        <v>10</v>
      </c>
      <c r="F47" s="1">
        <v>500</v>
      </c>
      <c r="G47" s="1">
        <v>-500</v>
      </c>
      <c r="H47" s="1" t="s">
        <v>53</v>
      </c>
    </row>
    <row r="48" spans="1:8" ht="12.75">
      <c r="A48" s="1" t="s">
        <v>54</v>
      </c>
      <c r="B48" s="1" t="s">
        <v>32</v>
      </c>
      <c r="C48" s="1" t="s">
        <v>47</v>
      </c>
      <c r="D48" s="1">
        <v>20</v>
      </c>
      <c r="E48" s="1">
        <v>10</v>
      </c>
      <c r="F48" s="1">
        <v>600</v>
      </c>
      <c r="G48" s="1">
        <v>-600</v>
      </c>
      <c r="H48" s="1" t="s">
        <v>55</v>
      </c>
    </row>
    <row r="49" spans="1:8" ht="12.75">
      <c r="A49" s="1" t="s">
        <v>54</v>
      </c>
      <c r="B49" s="1" t="s">
        <v>22</v>
      </c>
      <c r="C49" s="1" t="s">
        <v>47</v>
      </c>
      <c r="D49" s="1">
        <v>20</v>
      </c>
      <c r="E49" s="1">
        <v>10</v>
      </c>
      <c r="F49" s="1">
        <v>600</v>
      </c>
      <c r="G49" s="1">
        <v>-600</v>
      </c>
      <c r="H49" s="1" t="s">
        <v>56</v>
      </c>
    </row>
    <row r="50" spans="1:8" ht="12.75">
      <c r="A50" s="1" t="s">
        <v>54</v>
      </c>
      <c r="B50" s="1" t="s">
        <v>33</v>
      </c>
      <c r="C50" s="1" t="s">
        <v>47</v>
      </c>
      <c r="D50" s="1">
        <v>20</v>
      </c>
      <c r="E50" s="1">
        <v>10</v>
      </c>
      <c r="F50" s="1">
        <v>600</v>
      </c>
      <c r="G50" s="1">
        <v>-601</v>
      </c>
      <c r="H50" s="1" t="s">
        <v>50</v>
      </c>
    </row>
    <row r="51" spans="1:8" ht="12.75">
      <c r="A51" s="1" t="s">
        <v>54</v>
      </c>
      <c r="B51" s="1" t="s">
        <v>34</v>
      </c>
      <c r="C51" s="1" t="s">
        <v>47</v>
      </c>
      <c r="D51" s="1">
        <v>20</v>
      </c>
      <c r="E51" s="1">
        <v>10</v>
      </c>
      <c r="F51" s="1">
        <v>600</v>
      </c>
      <c r="G51" s="1">
        <v>-600</v>
      </c>
      <c r="H51" s="1" t="s">
        <v>57</v>
      </c>
    </row>
    <row r="52" spans="1:8" ht="12.75">
      <c r="A52" s="1" t="s">
        <v>54</v>
      </c>
      <c r="B52" s="1" t="s">
        <v>35</v>
      </c>
      <c r="C52" s="1" t="s">
        <v>47</v>
      </c>
      <c r="D52" s="1">
        <v>20</v>
      </c>
      <c r="E52" s="1">
        <v>10</v>
      </c>
      <c r="F52" s="1">
        <v>600</v>
      </c>
      <c r="G52" s="1">
        <v>-600</v>
      </c>
      <c r="H52" s="1" t="s">
        <v>58</v>
      </c>
    </row>
    <row r="53" spans="1:8" ht="12.75">
      <c r="A53" s="1" t="s">
        <v>52</v>
      </c>
      <c r="B53" s="1" t="s">
        <v>37</v>
      </c>
      <c r="C53" s="1" t="s">
        <v>47</v>
      </c>
      <c r="D53" s="1">
        <v>20</v>
      </c>
      <c r="E53" s="1">
        <v>10</v>
      </c>
      <c r="F53" s="1">
        <v>500</v>
      </c>
      <c r="G53" s="1">
        <v>-500</v>
      </c>
      <c r="H53" s="1" t="s">
        <v>59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2008-01-16T17:45:26Z</dcterms:created>
  <dcterms:modified xsi:type="dcterms:W3CDTF">2008-01-16T18:21:45Z</dcterms:modified>
  <cp:category/>
  <cp:version/>
  <cp:contentType/>
  <cp:contentStatus/>
</cp:coreProperties>
</file>