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45" windowWidth="14085" windowHeight="1074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<sst xmlns="http://schemas.openxmlformats.org/spreadsheetml/2006/main" count="155" uniqueCount="75">
  <si>
    <t>crookesite61025crookesite61025crookesite61025crookesite61025crookesite61025crookesite61025crookesite61025crookesite61025crookesite61025crookesite61025</t>
  </si>
  <si>
    <t>#41</t>
  </si>
  <si>
    <t>#42</t>
  </si>
  <si>
    <t>#43</t>
  </si>
  <si>
    <t>#44</t>
  </si>
  <si>
    <t>#45</t>
  </si>
  <si>
    <t>#46</t>
  </si>
  <si>
    <t>#47</t>
  </si>
  <si>
    <t>#48</t>
  </si>
  <si>
    <t>#49</t>
  </si>
  <si>
    <t>#50</t>
  </si>
  <si>
    <t>Ox</t>
  </si>
  <si>
    <t>Wt</t>
  </si>
  <si>
    <t>Percents</t>
  </si>
  <si>
    <t>Average</t>
  </si>
  <si>
    <t>Standard</t>
  </si>
  <si>
    <t>Dev</t>
  </si>
  <si>
    <t>S</t>
  </si>
  <si>
    <t>Fe</t>
  </si>
  <si>
    <t>Cu</t>
  </si>
  <si>
    <t>Zn</t>
  </si>
  <si>
    <t>Se</t>
  </si>
  <si>
    <t>Ag</t>
  </si>
  <si>
    <t>Pb</t>
  </si>
  <si>
    <t>Totals</t>
  </si>
  <si>
    <t>Cation</t>
  </si>
  <si>
    <t>Numbers</t>
  </si>
  <si>
    <t>Normalized</t>
  </si>
  <si>
    <t>to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</si>
  <si>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</si>
  <si>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</si>
  <si>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</si>
  <si>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</si>
  <si>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</si>
  <si>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</si>
  <si>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</si>
  <si>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</si>
  <si>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</si>
  <si>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La</t>
  </si>
  <si>
    <t>se_2</t>
  </si>
  <si>
    <t>PET</t>
  </si>
  <si>
    <t>Ka</t>
  </si>
  <si>
    <t>chalcopy</t>
  </si>
  <si>
    <t>ag</t>
  </si>
  <si>
    <t>LIF</t>
  </si>
  <si>
    <t>ZnS</t>
  </si>
  <si>
    <t>galena2</t>
  </si>
  <si>
    <r>
      <t>Cu</t>
    </r>
    <r>
      <rPr>
        <vertAlign val="subscript"/>
        <sz val="14"/>
        <rFont val="Times New Roman"/>
        <family val="1"/>
      </rPr>
      <t>7</t>
    </r>
    <r>
      <rPr>
        <sz val="14"/>
        <rFont val="Times New Roman"/>
        <family val="1"/>
      </rPr>
      <t>TlSe</t>
    </r>
    <r>
      <rPr>
        <vertAlign val="subscript"/>
        <sz val="14"/>
        <rFont val="Times New Roman"/>
        <family val="1"/>
      </rPr>
      <t>4</t>
    </r>
  </si>
  <si>
    <t>ideal</t>
  </si>
  <si>
    <t>measured</t>
  </si>
  <si>
    <t>Tl*</t>
  </si>
  <si>
    <t>Sum</t>
  </si>
  <si>
    <t>WDS scan: Cu Se Tl</t>
  </si>
  <si>
    <t>* = estimated by difference</t>
  </si>
  <si>
    <t>Atom weights</t>
  </si>
  <si>
    <t>Atom proportions</t>
  </si>
  <si>
    <t>Atoms normalized for 12 apfu</t>
  </si>
  <si>
    <t>Tl</t>
  </si>
  <si>
    <t>Tl not measured but estimated by difference and stoichiometry</t>
  </si>
  <si>
    <t>Calibration data</t>
  </si>
  <si>
    <r>
      <t>Cu</t>
    </r>
    <r>
      <rPr>
        <vertAlign val="subscript"/>
        <sz val="14"/>
        <rFont val="Times New Roman"/>
        <family val="1"/>
      </rPr>
      <t>7.01</t>
    </r>
    <r>
      <rPr>
        <sz val="14"/>
        <rFont val="Times New Roman"/>
        <family val="1"/>
      </rPr>
      <t>Tl</t>
    </r>
    <r>
      <rPr>
        <vertAlign val="subscript"/>
        <sz val="14"/>
        <rFont val="Times New Roman"/>
        <family val="1"/>
      </rPr>
      <t>0.99</t>
    </r>
    <r>
      <rPr>
        <sz val="14"/>
        <rFont val="Times New Roman"/>
        <family val="1"/>
      </rPr>
      <t>Se</t>
    </r>
    <r>
      <rPr>
        <vertAlign val="subscript"/>
        <sz val="14"/>
        <rFont val="Times New Roman"/>
        <family val="1"/>
      </rPr>
      <t>4.00</t>
    </r>
  </si>
  <si>
    <t>#51</t>
  </si>
  <si>
    <t>#52</t>
  </si>
  <si>
    <t>#53</t>
  </si>
  <si>
    <t>#54</t>
  </si>
  <si>
    <t>#55</t>
  </si>
  <si>
    <t>#57</t>
  </si>
  <si>
    <t>#58</t>
  </si>
  <si>
    <t>#59</t>
  </si>
  <si>
    <t>#60</t>
  </si>
  <si>
    <t>The dark phase from the BS picture</t>
  </si>
  <si>
    <t>crookesite61025dark</t>
  </si>
  <si>
    <t>Cu3Se2</t>
  </si>
  <si>
    <t>is umangite</t>
  </si>
  <si>
    <t xml:space="preserve">Cu6Se4 =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</si>
</sst>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2" fontId="1" fillId="0" borderId="0" xfId="0" applyNumberFormat="1" applyFont="1" applyAlignment="1">
      <alignment horizontal="center"/>
    </xf>
    <xf numFmtId="2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workbookViewId="0" topLeftCell="A13">
      <selection activeCell="T31" sqref="T31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8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P2" s="5" t="s">
        <v>52</v>
      </c>
      <c r="Q2" s="5"/>
      <c r="R2" s="5"/>
    </row>
    <row r="3" spans="1:6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</row>
    <row r="4" spans="1:17" ht="12.75">
      <c r="A4" s="1" t="s">
        <v>19</v>
      </c>
      <c r="B4" s="1">
        <v>45.72</v>
      </c>
      <c r="C4" s="2">
        <v>46.47</v>
      </c>
      <c r="D4" s="2">
        <v>46.74</v>
      </c>
      <c r="E4" s="2">
        <v>46</v>
      </c>
      <c r="F4" s="2">
        <v>46.81</v>
      </c>
      <c r="G4" s="2">
        <v>46.43</v>
      </c>
      <c r="H4" s="2">
        <v>45.1</v>
      </c>
      <c r="I4" s="2">
        <v>46.06</v>
      </c>
      <c r="J4" s="2">
        <v>46.05</v>
      </c>
      <c r="K4" s="2">
        <v>46.66</v>
      </c>
      <c r="L4" s="2"/>
      <c r="M4" s="2">
        <f>AVERAGE(B4:K4)</f>
        <v>46.20400000000001</v>
      </c>
      <c r="N4" s="2">
        <f>STDEV(B4:K4)</f>
        <v>0.529511305092822</v>
      </c>
      <c r="O4" s="2"/>
      <c r="P4" s="2"/>
      <c r="Q4" s="2"/>
    </row>
    <row r="5" spans="1:17" ht="12.75">
      <c r="A5" s="1" t="s">
        <v>21</v>
      </c>
      <c r="B5" s="1">
        <v>32.62</v>
      </c>
      <c r="C5" s="2">
        <v>32.82</v>
      </c>
      <c r="D5" s="2">
        <v>33.01</v>
      </c>
      <c r="E5" s="2">
        <v>32.95</v>
      </c>
      <c r="F5" s="2">
        <v>32.79</v>
      </c>
      <c r="G5" s="2">
        <v>32.96</v>
      </c>
      <c r="H5" s="2">
        <v>32.59</v>
      </c>
      <c r="I5" s="2">
        <v>32.71</v>
      </c>
      <c r="J5" s="2">
        <v>32.62</v>
      </c>
      <c r="K5" s="2">
        <v>32.88</v>
      </c>
      <c r="L5" s="2"/>
      <c r="M5" s="2">
        <f>AVERAGE(B5:K5)</f>
        <v>32.795</v>
      </c>
      <c r="N5" s="2">
        <f>STDEV(B5:K5)</f>
        <v>0.15486553307042483</v>
      </c>
      <c r="O5" s="2"/>
      <c r="P5" s="2"/>
      <c r="Q5" s="2"/>
    </row>
    <row r="6" spans="1:17" ht="12.75">
      <c r="A6" s="1" t="s">
        <v>50</v>
      </c>
      <c r="B6" s="2">
        <f>100-SUM(B4:B5)</f>
        <v>21.659999999999997</v>
      </c>
      <c r="C6" s="2">
        <f aca="true" t="shared" si="0" ref="C6:K6">100-SUM(C4:C5)</f>
        <v>20.710000000000008</v>
      </c>
      <c r="D6" s="2">
        <f t="shared" si="0"/>
        <v>20.25</v>
      </c>
      <c r="E6" s="2">
        <f t="shared" si="0"/>
        <v>21.049999999999997</v>
      </c>
      <c r="F6" s="2">
        <f t="shared" si="0"/>
        <v>20.400000000000006</v>
      </c>
      <c r="G6" s="2">
        <f t="shared" si="0"/>
        <v>20.61</v>
      </c>
      <c r="H6" s="2">
        <f t="shared" si="0"/>
        <v>22.310000000000002</v>
      </c>
      <c r="I6" s="2">
        <f t="shared" si="0"/>
        <v>21.22999999999999</v>
      </c>
      <c r="J6" s="2">
        <f t="shared" si="0"/>
        <v>21.330000000000013</v>
      </c>
      <c r="K6" s="2">
        <f t="shared" si="0"/>
        <v>20.460000000000008</v>
      </c>
      <c r="L6" s="2"/>
      <c r="M6" s="2">
        <f>AVERAGE(B6:K6)</f>
        <v>21.001</v>
      </c>
      <c r="N6" s="2">
        <f>STDEV(B6:K6)</f>
        <v>0.6468977250437044</v>
      </c>
      <c r="O6" s="2"/>
      <c r="P6" s="2"/>
      <c r="Q6" s="2"/>
    </row>
    <row r="7" spans="1:17" ht="12.75">
      <c r="A7" s="1" t="s">
        <v>24</v>
      </c>
      <c r="B7" s="2">
        <f>SUM(B4:B6)</f>
        <v>100</v>
      </c>
      <c r="C7" s="2">
        <f aca="true" t="shared" si="1" ref="C7:K7">SUM(C4:C6)</f>
        <v>100</v>
      </c>
      <c r="D7" s="2">
        <f t="shared" si="1"/>
        <v>100</v>
      </c>
      <c r="E7" s="2">
        <f t="shared" si="1"/>
        <v>100</v>
      </c>
      <c r="F7" s="2">
        <f t="shared" si="1"/>
        <v>100</v>
      </c>
      <c r="G7" s="2">
        <f t="shared" si="1"/>
        <v>100</v>
      </c>
      <c r="H7" s="2">
        <f t="shared" si="1"/>
        <v>100</v>
      </c>
      <c r="I7" s="2">
        <f t="shared" si="1"/>
        <v>100</v>
      </c>
      <c r="J7" s="2">
        <f t="shared" si="1"/>
        <v>100</v>
      </c>
      <c r="K7" s="2">
        <f t="shared" si="1"/>
        <v>100</v>
      </c>
      <c r="L7" s="2"/>
      <c r="M7" s="2">
        <f>AVERAGE(B7:K7)</f>
        <v>100</v>
      </c>
      <c r="N7" s="2">
        <f>STDEV(B7:K7)</f>
        <v>0</v>
      </c>
      <c r="O7" s="2"/>
      <c r="P7" s="2"/>
      <c r="Q7" s="2"/>
    </row>
    <row r="8" spans="1:17" ht="12.75">
      <c r="A8" s="1" t="s">
        <v>53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1" t="s">
        <v>54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1" t="s">
        <v>19</v>
      </c>
      <c r="B11" s="2">
        <f>63.546</f>
        <v>63.546</v>
      </c>
      <c r="C11" s="2">
        <f aca="true" t="shared" si="2" ref="C11:K11">63.546</f>
        <v>63.546</v>
      </c>
      <c r="D11" s="2">
        <f t="shared" si="2"/>
        <v>63.546</v>
      </c>
      <c r="E11" s="2">
        <f t="shared" si="2"/>
        <v>63.546</v>
      </c>
      <c r="F11" s="2">
        <f t="shared" si="2"/>
        <v>63.546</v>
      </c>
      <c r="G11" s="2">
        <f t="shared" si="2"/>
        <v>63.546</v>
      </c>
      <c r="H11" s="2">
        <f t="shared" si="2"/>
        <v>63.546</v>
      </c>
      <c r="I11" s="2">
        <f t="shared" si="2"/>
        <v>63.546</v>
      </c>
      <c r="J11" s="2">
        <f t="shared" si="2"/>
        <v>63.546</v>
      </c>
      <c r="K11" s="2">
        <f t="shared" si="2"/>
        <v>63.546</v>
      </c>
      <c r="L11" s="2"/>
      <c r="M11" s="2"/>
      <c r="N11" s="2"/>
      <c r="O11" s="2"/>
      <c r="P11" s="2"/>
      <c r="Q11" s="2"/>
    </row>
    <row r="12" spans="1:17" ht="12.75">
      <c r="A12" s="1" t="s">
        <v>21</v>
      </c>
      <c r="B12" s="2">
        <v>78.963</v>
      </c>
      <c r="C12" s="2">
        <v>78.963</v>
      </c>
      <c r="D12" s="2">
        <v>78.963</v>
      </c>
      <c r="E12" s="2">
        <v>78.963</v>
      </c>
      <c r="F12" s="2">
        <v>78.963</v>
      </c>
      <c r="G12" s="2">
        <v>78.963</v>
      </c>
      <c r="H12" s="2">
        <v>78.963</v>
      </c>
      <c r="I12" s="2">
        <v>78.963</v>
      </c>
      <c r="J12" s="2">
        <v>78.963</v>
      </c>
      <c r="K12" s="2">
        <v>78.963</v>
      </c>
      <c r="L12" s="2"/>
      <c r="M12" s="2"/>
      <c r="N12" s="2"/>
      <c r="O12" s="2"/>
      <c r="P12" s="2"/>
      <c r="Q12" s="2"/>
    </row>
    <row r="13" spans="1:17" ht="12.75">
      <c r="A13" s="1" t="s">
        <v>57</v>
      </c>
      <c r="B13" s="2">
        <v>204.383</v>
      </c>
      <c r="C13" s="2">
        <v>204.383</v>
      </c>
      <c r="D13" s="2">
        <v>204.383</v>
      </c>
      <c r="E13" s="2">
        <v>204.383</v>
      </c>
      <c r="F13" s="2">
        <v>204.383</v>
      </c>
      <c r="G13" s="2">
        <v>204.383</v>
      </c>
      <c r="H13" s="2">
        <v>204.383</v>
      </c>
      <c r="I13" s="2">
        <v>204.383</v>
      </c>
      <c r="J13" s="2">
        <v>204.383</v>
      </c>
      <c r="K13" s="2">
        <v>204.383</v>
      </c>
      <c r="L13" s="2"/>
      <c r="M13" s="2"/>
      <c r="N13" s="2"/>
      <c r="O13" s="2"/>
      <c r="P13" s="2"/>
      <c r="Q13" s="2"/>
    </row>
    <row r="14" spans="2:17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2.75">
      <c r="A15" s="1" t="s">
        <v>55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2.75">
      <c r="A16" s="1" t="s">
        <v>19</v>
      </c>
      <c r="B16" s="2">
        <f>B4/B11</f>
        <v>0.7194788027570579</v>
      </c>
      <c r="C16" s="2">
        <f>C4/C11</f>
        <v>0.7312812765555661</v>
      </c>
      <c r="D16" s="2">
        <f>D4/D11</f>
        <v>0.735530167123029</v>
      </c>
      <c r="E16" s="2">
        <f>E4/E11</f>
        <v>0.7238850596418342</v>
      </c>
      <c r="F16" s="2">
        <f>F4/F11</f>
        <v>0.7366317313442231</v>
      </c>
      <c r="G16" s="2">
        <f>G4/G11</f>
        <v>0.7306518112863123</v>
      </c>
      <c r="H16" s="2">
        <f>H4/H11</f>
        <v>0.7097220910836245</v>
      </c>
      <c r="I16" s="2">
        <f>I4/I11</f>
        <v>0.7248292575457149</v>
      </c>
      <c r="J16" s="2">
        <f>J4/J11</f>
        <v>0.7246718912284015</v>
      </c>
      <c r="K16" s="2">
        <f>K4/K11</f>
        <v>0.7342712365845214</v>
      </c>
      <c r="L16" s="2"/>
      <c r="M16" s="2"/>
      <c r="N16" s="2"/>
      <c r="O16" s="2"/>
      <c r="P16" s="2"/>
      <c r="Q16" s="2"/>
    </row>
    <row r="17" spans="1:17" ht="12.75">
      <c r="A17" s="1" t="s">
        <v>21</v>
      </c>
      <c r="B17" s="2">
        <f>B5/B12</f>
        <v>0.41310487190203005</v>
      </c>
      <c r="C17" s="2">
        <f>C5/C12</f>
        <v>0.4156377037346606</v>
      </c>
      <c r="D17" s="2">
        <f>D5/D12</f>
        <v>0.4180438939756595</v>
      </c>
      <c r="E17" s="2">
        <f>E5/E12</f>
        <v>0.4172840444258704</v>
      </c>
      <c r="F17" s="2">
        <f>F5/F12</f>
        <v>0.415257778959766</v>
      </c>
      <c r="G17" s="2">
        <f>G5/G12</f>
        <v>0.4174106860175019</v>
      </c>
      <c r="H17" s="2">
        <f>H5/H12</f>
        <v>0.4127249471271356</v>
      </c>
      <c r="I17" s="2">
        <f>I5/I12</f>
        <v>0.4142446462267138</v>
      </c>
      <c r="J17" s="2">
        <f>J5/J12</f>
        <v>0.41310487190203005</v>
      </c>
      <c r="K17" s="2">
        <f>K5/K12</f>
        <v>0.4163975532844497</v>
      </c>
      <c r="L17" s="2"/>
      <c r="M17" s="2"/>
      <c r="N17" s="2"/>
      <c r="O17" s="2"/>
      <c r="P17" s="2"/>
      <c r="Q17" s="2"/>
    </row>
    <row r="18" spans="1:17" ht="12.75">
      <c r="A18" s="1" t="s">
        <v>57</v>
      </c>
      <c r="B18" s="2">
        <f>B6/B13</f>
        <v>0.10597750302128844</v>
      </c>
      <c r="C18" s="2">
        <f>C6/C13</f>
        <v>0.10132936692386356</v>
      </c>
      <c r="D18" s="2">
        <f>D6/D13</f>
        <v>0.09907869049774198</v>
      </c>
      <c r="E18" s="2">
        <f>E6/E13</f>
        <v>0.1029929103692577</v>
      </c>
      <c r="F18" s="2">
        <f>F6/F13</f>
        <v>0.0998126067236512</v>
      </c>
      <c r="G18" s="2">
        <f>G6/G13</f>
        <v>0.10084008943992406</v>
      </c>
      <c r="H18" s="2">
        <f>H6/H13</f>
        <v>0.10915780666689501</v>
      </c>
      <c r="I18" s="2">
        <f>I6/I13</f>
        <v>0.1038736098403487</v>
      </c>
      <c r="J18" s="2">
        <f>J6/J13</f>
        <v>0.10436288732428828</v>
      </c>
      <c r="K18" s="2">
        <f>K6/K13</f>
        <v>0.1001061732140149</v>
      </c>
      <c r="L18" s="2"/>
      <c r="M18" s="2"/>
      <c r="N18" s="2"/>
      <c r="O18" s="2"/>
      <c r="P18" s="2"/>
      <c r="Q18" s="2"/>
    </row>
    <row r="19" spans="1:17" ht="12.75">
      <c r="A19" s="1" t="s">
        <v>51</v>
      </c>
      <c r="B19" s="2">
        <f>SUM(B16:B18)</f>
        <v>1.2385611776803764</v>
      </c>
      <c r="C19" s="2">
        <f aca="true" t="shared" si="3" ref="C19:K19">SUM(C16:C18)</f>
        <v>1.2482483472140902</v>
      </c>
      <c r="D19" s="2">
        <f t="shared" si="3"/>
        <v>1.2526527515964303</v>
      </c>
      <c r="E19" s="2">
        <f t="shared" si="3"/>
        <v>1.2441620144369625</v>
      </c>
      <c r="F19" s="2">
        <f t="shared" si="3"/>
        <v>1.2517021170276401</v>
      </c>
      <c r="G19" s="2">
        <f t="shared" si="3"/>
        <v>1.2489025867437382</v>
      </c>
      <c r="H19" s="2">
        <f t="shared" si="3"/>
        <v>1.231604844877655</v>
      </c>
      <c r="I19" s="2">
        <f t="shared" si="3"/>
        <v>1.2429475136127774</v>
      </c>
      <c r="J19" s="2">
        <f t="shared" si="3"/>
        <v>1.2421396504547197</v>
      </c>
      <c r="K19" s="2">
        <f t="shared" si="3"/>
        <v>1.250774963082986</v>
      </c>
      <c r="L19" s="2"/>
      <c r="M19" s="2"/>
      <c r="N19" s="2"/>
      <c r="O19" s="2"/>
      <c r="P19" s="2"/>
      <c r="Q19" s="2"/>
    </row>
    <row r="20" spans="2:17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2.75">
      <c r="A21" s="1" t="s">
        <v>56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2.75">
      <c r="A22" s="1" t="s">
        <v>19</v>
      </c>
      <c r="B22" s="2">
        <f>B16*12/B19</f>
        <v>6.9707865777403875</v>
      </c>
      <c r="C22" s="2">
        <f aca="true" t="shared" si="4" ref="C22:K22">C16*12/C19</f>
        <v>7.030151762870075</v>
      </c>
      <c r="D22" s="2">
        <f t="shared" si="4"/>
        <v>7.046136284958208</v>
      </c>
      <c r="E22" s="2">
        <f t="shared" si="4"/>
        <v>6.981904780008161</v>
      </c>
      <c r="F22" s="2">
        <f t="shared" si="4"/>
        <v>7.062048274809686</v>
      </c>
      <c r="G22" s="2">
        <f t="shared" si="4"/>
        <v>7.020420830655876</v>
      </c>
      <c r="H22" s="2">
        <f t="shared" si="4"/>
        <v>6.915095477599815</v>
      </c>
      <c r="I22" s="2">
        <f t="shared" si="4"/>
        <v>6.997842624317201</v>
      </c>
      <c r="J22" s="2">
        <f t="shared" si="4"/>
        <v>7.000873606729631</v>
      </c>
      <c r="K22" s="2">
        <f t="shared" si="4"/>
        <v>7.044636404694048</v>
      </c>
      <c r="L22" s="2"/>
      <c r="M22" s="2">
        <f>AVERAGE(B22:K22)</f>
        <v>7.0069896624383095</v>
      </c>
      <c r="N22" s="2">
        <f>STDEV(B22:K22)</f>
        <v>0.043720825890239526</v>
      </c>
      <c r="O22" s="4">
        <v>7.01</v>
      </c>
      <c r="P22" s="2"/>
      <c r="Q22" s="2"/>
    </row>
    <row r="23" spans="1:17" ht="12.75">
      <c r="A23" s="1" t="s">
        <v>21</v>
      </c>
      <c r="B23" s="2">
        <f>B17*12/B19</f>
        <v>4.002433268664612</v>
      </c>
      <c r="C23" s="2">
        <f aca="true" t="shared" si="5" ref="C23:K23">C17*12/C19</f>
        <v>3.995721248858567</v>
      </c>
      <c r="D23" s="2">
        <f t="shared" si="5"/>
        <v>4.004722554845829</v>
      </c>
      <c r="E23" s="2">
        <f t="shared" si="5"/>
        <v>4.0247238502748495</v>
      </c>
      <c r="F23" s="2">
        <f t="shared" si="5"/>
        <v>3.9810537025776678</v>
      </c>
      <c r="G23" s="2">
        <f t="shared" si="5"/>
        <v>4.010663670150443</v>
      </c>
      <c r="H23" s="2">
        <f t="shared" si="5"/>
        <v>4.021338001489932</v>
      </c>
      <c r="I23" s="2">
        <f t="shared" si="5"/>
        <v>3.9993126823770213</v>
      </c>
      <c r="J23" s="2">
        <f t="shared" si="5"/>
        <v>3.9909026823269174</v>
      </c>
      <c r="K23" s="2">
        <f t="shared" si="5"/>
        <v>3.9949397668602615</v>
      </c>
      <c r="L23" s="2"/>
      <c r="M23" s="2">
        <f>AVERAGE(B23:K23)</f>
        <v>4.00258114284261</v>
      </c>
      <c r="N23" s="2">
        <f>STDEV(B23:K23)</f>
        <v>0.013449505274338887</v>
      </c>
      <c r="O23" s="4">
        <v>4</v>
      </c>
      <c r="P23" s="2"/>
      <c r="Q23" s="2"/>
    </row>
    <row r="24" spans="1:17" ht="12.75">
      <c r="A24" s="1" t="s">
        <v>57</v>
      </c>
      <c r="B24" s="2">
        <f>B18*12/B19</f>
        <v>1.0267801535950003</v>
      </c>
      <c r="C24" s="2">
        <f aca="true" t="shared" si="6" ref="C24:K24">C18*12/C19</f>
        <v>0.9741269882713585</v>
      </c>
      <c r="D24" s="2">
        <f t="shared" si="6"/>
        <v>0.949141160195965</v>
      </c>
      <c r="E24" s="2">
        <f t="shared" si="6"/>
        <v>0.9933713697169879</v>
      </c>
      <c r="F24" s="2">
        <f t="shared" si="6"/>
        <v>0.9568980226126482</v>
      </c>
      <c r="G24" s="2">
        <f t="shared" si="6"/>
        <v>0.9689154991936811</v>
      </c>
      <c r="H24" s="2">
        <f t="shared" si="6"/>
        <v>1.0635665209102536</v>
      </c>
      <c r="I24" s="2">
        <f t="shared" si="6"/>
        <v>1.0028446933057773</v>
      </c>
      <c r="J24" s="2">
        <f t="shared" si="6"/>
        <v>1.0082237109434515</v>
      </c>
      <c r="K24" s="2">
        <f t="shared" si="6"/>
        <v>0.9604238284456906</v>
      </c>
      <c r="L24" s="2"/>
      <c r="M24" s="2">
        <f>AVERAGE(B24:K24)</f>
        <v>0.9904291947190813</v>
      </c>
      <c r="N24" s="2">
        <f>STDEV(B24:K24)</f>
        <v>0.03591327645742245</v>
      </c>
      <c r="O24" s="4">
        <v>0.99</v>
      </c>
      <c r="P24" s="2"/>
      <c r="Q24" s="2"/>
    </row>
    <row r="25" spans="1:17" ht="12.75">
      <c r="A25" s="1" t="s">
        <v>51</v>
      </c>
      <c r="B25" s="2">
        <f>SUM(B22:B24)</f>
        <v>12</v>
      </c>
      <c r="C25" s="2">
        <f aca="true" t="shared" si="7" ref="C25:K25">SUM(C22:C24)</f>
        <v>12</v>
      </c>
      <c r="D25" s="2">
        <f t="shared" si="7"/>
        <v>12</v>
      </c>
      <c r="E25" s="2">
        <f t="shared" si="7"/>
        <v>11.999999999999998</v>
      </c>
      <c r="F25" s="2">
        <f t="shared" si="7"/>
        <v>12.000000000000002</v>
      </c>
      <c r="G25" s="2">
        <f t="shared" si="7"/>
        <v>12</v>
      </c>
      <c r="H25" s="2">
        <f t="shared" si="7"/>
        <v>12</v>
      </c>
      <c r="I25" s="2">
        <f t="shared" si="7"/>
        <v>11.999999999999998</v>
      </c>
      <c r="J25" s="2">
        <f t="shared" si="7"/>
        <v>12</v>
      </c>
      <c r="K25" s="2">
        <f t="shared" si="7"/>
        <v>12</v>
      </c>
      <c r="L25" s="2"/>
      <c r="M25" s="2">
        <f>AVERAGE(B25:K25)</f>
        <v>12</v>
      </c>
      <c r="N25" s="2">
        <f>STDEV(B25:K25)</f>
        <v>0</v>
      </c>
      <c r="O25" s="2">
        <v>12</v>
      </c>
      <c r="P25" s="2"/>
      <c r="Q25" s="2"/>
    </row>
    <row r="26" spans="2:17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ht="20.25">
      <c r="B28" s="2"/>
      <c r="C28" s="2"/>
      <c r="D28" s="2"/>
      <c r="E28" s="2"/>
      <c r="F28" s="2" t="s">
        <v>48</v>
      </c>
      <c r="G28" s="2"/>
      <c r="H28" s="2"/>
      <c r="I28" s="2"/>
      <c r="J28" s="3" t="s">
        <v>47</v>
      </c>
      <c r="K28" s="2"/>
      <c r="L28" s="2"/>
      <c r="M28" s="2"/>
      <c r="N28" s="2"/>
      <c r="O28" s="2"/>
      <c r="P28" s="2"/>
      <c r="Q28" s="2"/>
    </row>
    <row r="29" spans="2:17" ht="20.25">
      <c r="B29" s="2"/>
      <c r="C29" s="2"/>
      <c r="D29" s="2"/>
      <c r="E29" s="2"/>
      <c r="F29" s="2" t="s">
        <v>49</v>
      </c>
      <c r="G29" s="2"/>
      <c r="H29" s="2"/>
      <c r="I29" s="2"/>
      <c r="J29" s="3" t="s">
        <v>60</v>
      </c>
      <c r="K29" s="2"/>
      <c r="L29" s="2"/>
      <c r="M29" s="2"/>
      <c r="N29" s="2" t="s">
        <v>58</v>
      </c>
      <c r="O29" s="2"/>
      <c r="P29" s="2"/>
      <c r="Q29" s="2"/>
    </row>
    <row r="30" spans="2:17" ht="18.75">
      <c r="B30" s="2"/>
      <c r="C30" s="2"/>
      <c r="D30" s="2"/>
      <c r="E30" s="2"/>
      <c r="F30" s="2"/>
      <c r="G30" s="2"/>
      <c r="H30" s="2"/>
      <c r="I30" s="2"/>
      <c r="J30" s="3"/>
      <c r="K30" s="2"/>
      <c r="L30" s="2"/>
      <c r="M30" s="2"/>
      <c r="N30" s="2"/>
      <c r="O30" s="2"/>
      <c r="P30" s="2"/>
      <c r="Q30" s="2"/>
    </row>
    <row r="31" spans="1:17" ht="18.75">
      <c r="A31" s="6" t="s">
        <v>59</v>
      </c>
      <c r="B31" s="6"/>
      <c r="C31" s="6"/>
      <c r="D31" s="6"/>
      <c r="E31" s="6"/>
      <c r="F31" s="6"/>
      <c r="G31" s="6"/>
      <c r="H31" s="6"/>
      <c r="I31" s="2"/>
      <c r="J31" s="3"/>
      <c r="K31" s="2"/>
      <c r="L31" s="2"/>
      <c r="M31" s="2"/>
      <c r="N31" s="2"/>
      <c r="O31" s="2"/>
      <c r="P31" s="2"/>
      <c r="Q31" s="2"/>
    </row>
    <row r="32" spans="1:8" ht="12.75">
      <c r="A32" s="1" t="s">
        <v>29</v>
      </c>
      <c r="B32" s="1" t="s">
        <v>30</v>
      </c>
      <c r="C32" s="1" t="s">
        <v>31</v>
      </c>
      <c r="D32" s="1" t="s">
        <v>32</v>
      </c>
      <c r="E32" s="1" t="s">
        <v>33</v>
      </c>
      <c r="F32" s="1" t="s">
        <v>34</v>
      </c>
      <c r="G32" s="1" t="s">
        <v>35</v>
      </c>
      <c r="H32" s="1" t="s">
        <v>36</v>
      </c>
    </row>
    <row r="33" spans="1:8" ht="12.75">
      <c r="A33" s="1" t="s">
        <v>37</v>
      </c>
      <c r="B33" s="1" t="s">
        <v>21</v>
      </c>
      <c r="C33" s="1" t="s">
        <v>38</v>
      </c>
      <c r="D33" s="1">
        <v>20</v>
      </c>
      <c r="E33" s="1">
        <v>10</v>
      </c>
      <c r="F33" s="1">
        <v>600</v>
      </c>
      <c r="G33" s="1">
        <v>-600</v>
      </c>
      <c r="H33" s="1" t="s">
        <v>39</v>
      </c>
    </row>
    <row r="34" spans="1:8" ht="12.75">
      <c r="A34" s="1" t="s">
        <v>40</v>
      </c>
      <c r="B34" s="1" t="s">
        <v>17</v>
      </c>
      <c r="C34" s="1" t="s">
        <v>41</v>
      </c>
      <c r="D34" s="1">
        <v>20</v>
      </c>
      <c r="E34" s="1">
        <v>10</v>
      </c>
      <c r="F34" s="1">
        <v>600</v>
      </c>
      <c r="G34" s="1">
        <v>-600</v>
      </c>
      <c r="H34" s="1" t="s">
        <v>42</v>
      </c>
    </row>
    <row r="35" spans="1:8" ht="12.75">
      <c r="A35" s="1" t="s">
        <v>40</v>
      </c>
      <c r="B35" s="1" t="s">
        <v>22</v>
      </c>
      <c r="C35" s="1" t="s">
        <v>38</v>
      </c>
      <c r="D35" s="1">
        <v>20</v>
      </c>
      <c r="E35" s="1">
        <v>10</v>
      </c>
      <c r="F35" s="1">
        <v>500</v>
      </c>
      <c r="G35" s="1">
        <v>-500</v>
      </c>
      <c r="H35" s="1" t="s">
        <v>43</v>
      </c>
    </row>
    <row r="36" spans="1:8" ht="12.75">
      <c r="A36" s="1" t="s">
        <v>44</v>
      </c>
      <c r="B36" s="1" t="s">
        <v>18</v>
      </c>
      <c r="C36" s="1" t="s">
        <v>41</v>
      </c>
      <c r="D36" s="1">
        <v>20</v>
      </c>
      <c r="E36" s="1">
        <v>10</v>
      </c>
      <c r="F36" s="1">
        <v>500</v>
      </c>
      <c r="G36" s="1">
        <v>-500</v>
      </c>
      <c r="H36" s="1" t="s">
        <v>42</v>
      </c>
    </row>
    <row r="37" spans="1:8" ht="12.75">
      <c r="A37" s="1" t="s">
        <v>44</v>
      </c>
      <c r="B37" s="1" t="s">
        <v>19</v>
      </c>
      <c r="C37" s="1" t="s">
        <v>41</v>
      </c>
      <c r="D37" s="1">
        <v>20</v>
      </c>
      <c r="E37" s="1">
        <v>10</v>
      </c>
      <c r="F37" s="1">
        <v>500</v>
      </c>
      <c r="G37" s="1">
        <v>-500</v>
      </c>
      <c r="H37" s="1" t="s">
        <v>42</v>
      </c>
    </row>
    <row r="38" spans="1:8" ht="12.75">
      <c r="A38" s="1" t="s">
        <v>44</v>
      </c>
      <c r="B38" s="1" t="s">
        <v>20</v>
      </c>
      <c r="C38" s="1" t="s">
        <v>41</v>
      </c>
      <c r="D38" s="1">
        <v>20</v>
      </c>
      <c r="E38" s="1">
        <v>10</v>
      </c>
      <c r="F38" s="1">
        <v>500</v>
      </c>
      <c r="G38" s="1">
        <v>-500</v>
      </c>
      <c r="H38" s="1" t="s">
        <v>45</v>
      </c>
    </row>
    <row r="39" spans="1:8" ht="12.75">
      <c r="A39" s="1" t="s">
        <v>44</v>
      </c>
      <c r="B39" s="1" t="s">
        <v>23</v>
      </c>
      <c r="C39" s="1" t="s">
        <v>38</v>
      </c>
      <c r="D39" s="1">
        <v>20</v>
      </c>
      <c r="E39" s="1">
        <v>10</v>
      </c>
      <c r="F39" s="1">
        <v>500</v>
      </c>
      <c r="G39" s="1">
        <v>-500</v>
      </c>
      <c r="H39" s="1" t="s">
        <v>46</v>
      </c>
    </row>
    <row r="41" spans="1:5" ht="12.75">
      <c r="A41" s="5" t="s">
        <v>70</v>
      </c>
      <c r="B41" s="5"/>
      <c r="C41" s="5"/>
      <c r="D41" s="5"/>
      <c r="E41" s="5"/>
    </row>
    <row r="42" ht="12.75">
      <c r="B42" s="1" t="s">
        <v>71</v>
      </c>
    </row>
    <row r="43" spans="2:10" ht="12.75">
      <c r="B43" s="1" t="s">
        <v>61</v>
      </c>
      <c r="C43" s="1" t="s">
        <v>62</v>
      </c>
      <c r="D43" s="1" t="s">
        <v>63</v>
      </c>
      <c r="E43" s="1" t="s">
        <v>64</v>
      </c>
      <c r="F43" s="1" t="s">
        <v>65</v>
      </c>
      <c r="G43" s="1" t="s">
        <v>66</v>
      </c>
      <c r="H43" s="1" t="s">
        <v>67</v>
      </c>
      <c r="I43" s="1" t="s">
        <v>68</v>
      </c>
      <c r="J43" s="1" t="s">
        <v>69</v>
      </c>
    </row>
    <row r="44" spans="1:6" ht="12.75">
      <c r="A44" s="1" t="s">
        <v>11</v>
      </c>
      <c r="B44" s="1" t="s">
        <v>12</v>
      </c>
      <c r="C44" s="1" t="s">
        <v>13</v>
      </c>
      <c r="D44" s="1" t="s">
        <v>14</v>
      </c>
      <c r="E44" s="1" t="s">
        <v>15</v>
      </c>
      <c r="F44" s="1" t="s">
        <v>16</v>
      </c>
    </row>
    <row r="45" spans="1:16" ht="12.75">
      <c r="A45" s="1" t="s">
        <v>19</v>
      </c>
      <c r="B45" s="2">
        <v>55</v>
      </c>
      <c r="C45" s="2">
        <v>54.26</v>
      </c>
      <c r="D45" s="2">
        <v>54.64</v>
      </c>
      <c r="E45" s="2">
        <v>54.48</v>
      </c>
      <c r="F45" s="2">
        <v>53.48</v>
      </c>
      <c r="G45" s="2">
        <v>53.88</v>
      </c>
      <c r="H45" s="2">
        <v>55.25</v>
      </c>
      <c r="I45" s="2">
        <v>54.37</v>
      </c>
      <c r="J45" s="2">
        <v>55.65</v>
      </c>
      <c r="K45" s="2"/>
      <c r="L45" s="2">
        <f>AVERAGE(B45:J45)</f>
        <v>54.55666666666666</v>
      </c>
      <c r="M45" s="2">
        <f>STDEV(B45:J45)</f>
        <v>0.6731827389357296</v>
      </c>
      <c r="N45" s="2"/>
      <c r="O45" s="2"/>
      <c r="P45" s="2"/>
    </row>
    <row r="46" spans="1:16" ht="12.75">
      <c r="A46" s="1" t="s">
        <v>21</v>
      </c>
      <c r="B46" s="2">
        <v>44.85</v>
      </c>
      <c r="C46" s="2">
        <v>44.84</v>
      </c>
      <c r="D46" s="2">
        <v>44.78</v>
      </c>
      <c r="E46" s="2">
        <v>44.45</v>
      </c>
      <c r="F46" s="2">
        <v>44.99</v>
      </c>
      <c r="G46" s="2">
        <v>45.42</v>
      </c>
      <c r="H46" s="2">
        <v>45.29</v>
      </c>
      <c r="I46" s="2">
        <v>44.83</v>
      </c>
      <c r="J46" s="2">
        <v>45.04</v>
      </c>
      <c r="K46" s="2"/>
      <c r="L46" s="2">
        <f>AVERAGE(B46:J46)</f>
        <v>44.94333333333334</v>
      </c>
      <c r="M46" s="2">
        <f>STDEV(B46:J46)</f>
        <v>0.2874891302274244</v>
      </c>
      <c r="N46" s="2"/>
      <c r="O46" s="2"/>
      <c r="P46" s="2"/>
    </row>
    <row r="47" spans="1:16" ht="12.75">
      <c r="A47" s="1" t="s">
        <v>17</v>
      </c>
      <c r="B47" s="2">
        <v>0.43</v>
      </c>
      <c r="C47" s="2">
        <v>0.46</v>
      </c>
      <c r="D47" s="2">
        <v>0.5</v>
      </c>
      <c r="E47" s="2">
        <v>0.5</v>
      </c>
      <c r="F47" s="2">
        <v>0.33</v>
      </c>
      <c r="G47" s="2">
        <v>0.32</v>
      </c>
      <c r="H47" s="2">
        <v>0.37</v>
      </c>
      <c r="I47" s="2">
        <v>0.62</v>
      </c>
      <c r="J47" s="2">
        <v>0.39</v>
      </c>
      <c r="K47" s="2"/>
      <c r="L47" s="2">
        <f>AVERAGE(B47:J47)</f>
        <v>0.4355555555555556</v>
      </c>
      <c r="M47" s="2">
        <f>STDEV(B47:J47)</f>
        <v>0.09606132300659695</v>
      </c>
      <c r="N47" s="2"/>
      <c r="O47" s="2"/>
      <c r="P47" s="2"/>
    </row>
    <row r="48" spans="1:16" ht="12.75">
      <c r="A48" s="1" t="s">
        <v>23</v>
      </c>
      <c r="B48" s="2">
        <v>0</v>
      </c>
      <c r="C48" s="2">
        <v>0.07</v>
      </c>
      <c r="D48" s="2">
        <v>0</v>
      </c>
      <c r="E48" s="2">
        <v>0</v>
      </c>
      <c r="F48" s="2">
        <v>1.18</v>
      </c>
      <c r="G48" s="2">
        <v>0.35</v>
      </c>
      <c r="H48" s="2">
        <v>0.35</v>
      </c>
      <c r="I48" s="2">
        <v>0</v>
      </c>
      <c r="J48" s="2">
        <v>0</v>
      </c>
      <c r="K48" s="2"/>
      <c r="L48" s="2">
        <f>AVERAGE(B48:J48)</f>
        <v>0.21666666666666667</v>
      </c>
      <c r="M48" s="2">
        <f>STDEV(B48:J48)</f>
        <v>0.39048047326338864</v>
      </c>
      <c r="N48" s="2"/>
      <c r="O48" s="2"/>
      <c r="P48" s="2"/>
    </row>
    <row r="49" spans="1:16" ht="12.75">
      <c r="A49" s="1" t="s">
        <v>22</v>
      </c>
      <c r="B49" s="2">
        <v>0.16</v>
      </c>
      <c r="C49" s="2">
        <v>0.12</v>
      </c>
      <c r="D49" s="2">
        <v>0.16</v>
      </c>
      <c r="E49" s="2">
        <v>0.14</v>
      </c>
      <c r="F49" s="2">
        <v>0.08</v>
      </c>
      <c r="G49" s="2">
        <v>0.07</v>
      </c>
      <c r="H49" s="2">
        <v>0.09</v>
      </c>
      <c r="I49" s="2">
        <v>0.06</v>
      </c>
      <c r="J49" s="2">
        <v>0.17</v>
      </c>
      <c r="K49" s="2"/>
      <c r="L49" s="2">
        <f>AVERAGE(B49:J49)</f>
        <v>0.11666666666666664</v>
      </c>
      <c r="M49" s="2">
        <f>STDEV(B49:J49)</f>
        <v>0.04272001872658776</v>
      </c>
      <c r="N49" s="2"/>
      <c r="O49" s="2"/>
      <c r="P49" s="2"/>
    </row>
    <row r="50" spans="1:16" ht="12.75">
      <c r="A50" s="1" t="s">
        <v>18</v>
      </c>
      <c r="B50" s="2">
        <v>0.02</v>
      </c>
      <c r="C50" s="2">
        <v>0.04</v>
      </c>
      <c r="D50" s="2">
        <v>0.03</v>
      </c>
      <c r="E50" s="2">
        <v>0.15</v>
      </c>
      <c r="F50" s="2">
        <v>0.02</v>
      </c>
      <c r="G50" s="2">
        <v>0.01</v>
      </c>
      <c r="H50" s="2">
        <v>0.07</v>
      </c>
      <c r="I50" s="2">
        <v>0.03</v>
      </c>
      <c r="J50" s="2">
        <v>0.22</v>
      </c>
      <c r="K50" s="2"/>
      <c r="L50" s="2">
        <f>AVERAGE(B50:J50)</f>
        <v>0.06555555555555555</v>
      </c>
      <c r="M50" s="2">
        <f>STDEV(B50:J50)</f>
        <v>0.07195677714974301</v>
      </c>
      <c r="N50" s="2"/>
      <c r="O50" s="2"/>
      <c r="P50" s="2"/>
    </row>
    <row r="51" spans="1:16" ht="12.75">
      <c r="A51" s="1" t="s">
        <v>20</v>
      </c>
      <c r="B51" s="2">
        <v>0</v>
      </c>
      <c r="C51" s="2">
        <v>0</v>
      </c>
      <c r="D51" s="2">
        <v>0.02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0.07</v>
      </c>
      <c r="K51" s="2"/>
      <c r="L51" s="2">
        <f>AVERAGE(B51:J51)</f>
        <v>0.010000000000000002</v>
      </c>
      <c r="M51" s="2">
        <f>STDEV(B51:J51)</f>
        <v>0.023452078799117152</v>
      </c>
      <c r="N51" s="2"/>
      <c r="O51" s="2"/>
      <c r="P51" s="2"/>
    </row>
    <row r="52" spans="1:16" ht="12.75">
      <c r="A52" s="1" t="s">
        <v>24</v>
      </c>
      <c r="B52" s="2">
        <v>100.45</v>
      </c>
      <c r="C52" s="2">
        <v>99.79</v>
      </c>
      <c r="D52" s="2">
        <v>100.13</v>
      </c>
      <c r="E52" s="2">
        <v>99.73</v>
      </c>
      <c r="F52" s="2">
        <v>100.08</v>
      </c>
      <c r="G52" s="2">
        <v>100.05</v>
      </c>
      <c r="H52" s="2">
        <v>101.43</v>
      </c>
      <c r="I52" s="2">
        <v>99.92</v>
      </c>
      <c r="J52" s="2">
        <v>101.53</v>
      </c>
      <c r="K52" s="2"/>
      <c r="L52" s="2">
        <f>AVERAGE(B52:J52)</f>
        <v>100.34555555555556</v>
      </c>
      <c r="M52" s="2">
        <f>STDEV(B52:J52)</f>
        <v>0.6766481935079623</v>
      </c>
      <c r="N52" s="2"/>
      <c r="O52" s="2"/>
      <c r="P52" s="2"/>
    </row>
    <row r="53" spans="2:16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1" t="s">
        <v>25</v>
      </c>
      <c r="B54" s="2" t="s">
        <v>26</v>
      </c>
      <c r="C54" s="2" t="s">
        <v>27</v>
      </c>
      <c r="D54" s="2" t="s">
        <v>28</v>
      </c>
      <c r="E54" s="2">
        <v>4</v>
      </c>
      <c r="F54" s="2" t="s">
        <v>21</v>
      </c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1" t="s">
        <v>19</v>
      </c>
      <c r="B55" s="2">
        <v>6.096</v>
      </c>
      <c r="C55" s="2">
        <v>6.015</v>
      </c>
      <c r="D55" s="2">
        <v>6.065</v>
      </c>
      <c r="E55" s="2">
        <v>6.091</v>
      </c>
      <c r="F55" s="2">
        <v>5.909</v>
      </c>
      <c r="G55" s="2">
        <v>5.897</v>
      </c>
      <c r="H55" s="2">
        <v>6.063</v>
      </c>
      <c r="I55" s="2">
        <v>6.028</v>
      </c>
      <c r="J55" s="2">
        <v>6.141</v>
      </c>
      <c r="K55" s="2"/>
      <c r="L55" s="2">
        <f>AVERAGE(B55:J55)</f>
        <v>6.033888888888889</v>
      </c>
      <c r="M55" s="2">
        <f>STDEV(B55:J55)</f>
        <v>0.08301723381993882</v>
      </c>
      <c r="N55" s="2">
        <v>6</v>
      </c>
      <c r="O55" s="2"/>
      <c r="P55" s="2"/>
    </row>
    <row r="56" spans="1:16" ht="12.75">
      <c r="A56" s="1" t="s">
        <v>17</v>
      </c>
      <c r="B56" s="2">
        <v>0.095</v>
      </c>
      <c r="C56" s="2">
        <v>0.101</v>
      </c>
      <c r="D56" s="2">
        <v>0.11</v>
      </c>
      <c r="E56" s="2">
        <v>0.111</v>
      </c>
      <c r="F56" s="2">
        <v>0.073</v>
      </c>
      <c r="G56" s="2">
        <v>0.07</v>
      </c>
      <c r="H56" s="2">
        <v>0.081</v>
      </c>
      <c r="I56" s="2">
        <v>0.137</v>
      </c>
      <c r="J56" s="2">
        <v>0.085</v>
      </c>
      <c r="K56" s="2"/>
      <c r="L56" s="2">
        <f>AVERAGE(B56:J56)</f>
        <v>0.09588888888888888</v>
      </c>
      <c r="M56" s="2">
        <f>STDEV(B56:J56)</f>
        <v>0.02144437248116882</v>
      </c>
      <c r="N56" s="2"/>
      <c r="O56" s="2"/>
      <c r="P56" s="2"/>
    </row>
    <row r="57" spans="1:16" ht="12.75">
      <c r="A57" s="1" t="s">
        <v>18</v>
      </c>
      <c r="B57" s="2">
        <v>0.002</v>
      </c>
      <c r="C57" s="2">
        <v>0.005</v>
      </c>
      <c r="D57" s="2">
        <v>0.004</v>
      </c>
      <c r="E57" s="2">
        <v>0.019</v>
      </c>
      <c r="F57" s="2">
        <v>0.002</v>
      </c>
      <c r="G57" s="2">
        <v>0.001</v>
      </c>
      <c r="H57" s="2">
        <v>0.009</v>
      </c>
      <c r="I57" s="2">
        <v>0.004</v>
      </c>
      <c r="J57" s="2">
        <v>0.027</v>
      </c>
      <c r="K57" s="2"/>
      <c r="L57" s="2">
        <f>AVERAGE(B57:J57)</f>
        <v>0.00811111111111111</v>
      </c>
      <c r="M57" s="2">
        <f>STDEV(B57:J57)</f>
        <v>0.008978369067437085</v>
      </c>
      <c r="N57" s="2"/>
      <c r="O57" s="2"/>
      <c r="P57" s="2"/>
    </row>
    <row r="58" spans="1:16" ht="12.75">
      <c r="A58" s="1" t="s">
        <v>23</v>
      </c>
      <c r="B58" s="2">
        <v>0</v>
      </c>
      <c r="C58" s="2">
        <v>0.002</v>
      </c>
      <c r="D58" s="2">
        <v>0</v>
      </c>
      <c r="E58" s="2">
        <v>0</v>
      </c>
      <c r="F58" s="2">
        <v>0.04</v>
      </c>
      <c r="G58" s="2">
        <v>0.012</v>
      </c>
      <c r="H58" s="2">
        <v>0.012</v>
      </c>
      <c r="I58" s="2">
        <v>0</v>
      </c>
      <c r="J58" s="2">
        <v>0</v>
      </c>
      <c r="K58" s="2"/>
      <c r="L58" s="2">
        <f>AVERAGE(B58:J58)</f>
        <v>0.007333333333333334</v>
      </c>
      <c r="M58" s="2">
        <f>STDEV(B58:J58)</f>
        <v>0.013266499161421601</v>
      </c>
      <c r="N58" s="2"/>
      <c r="O58" s="2"/>
      <c r="P58" s="2"/>
    </row>
    <row r="59" spans="1:16" ht="12.75">
      <c r="A59" s="1" t="s">
        <v>22</v>
      </c>
      <c r="B59" s="2">
        <v>0.01</v>
      </c>
      <c r="C59" s="2">
        <v>0.008</v>
      </c>
      <c r="D59" s="2">
        <v>0.011</v>
      </c>
      <c r="E59" s="2">
        <v>0.01</v>
      </c>
      <c r="F59" s="2">
        <v>0.005</v>
      </c>
      <c r="G59" s="2">
        <v>0.004</v>
      </c>
      <c r="H59" s="2">
        <v>0.006</v>
      </c>
      <c r="I59" s="2">
        <v>0.004</v>
      </c>
      <c r="J59" s="2">
        <v>0.011</v>
      </c>
      <c r="K59" s="2"/>
      <c r="L59" s="2">
        <f>AVERAGE(B59:J59)</f>
        <v>0.007666666666666665</v>
      </c>
      <c r="M59" s="2">
        <f>STDEV(B59:J59)</f>
        <v>0.002958039891549812</v>
      </c>
      <c r="N59" s="2"/>
      <c r="O59" s="2"/>
      <c r="P59" s="2"/>
    </row>
    <row r="60" spans="1:16" ht="12.75">
      <c r="A60" s="1" t="s">
        <v>20</v>
      </c>
      <c r="B60" s="2">
        <v>0</v>
      </c>
      <c r="C60" s="2">
        <v>0</v>
      </c>
      <c r="D60" s="2">
        <v>0.002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0.008</v>
      </c>
      <c r="K60" s="2"/>
      <c r="L60" s="2">
        <f>AVERAGE(B60:J60)</f>
        <v>0.0011111111111111111</v>
      </c>
      <c r="M60" s="2">
        <f>STDEV(B60:J60)</f>
        <v>0.0026666666666666666</v>
      </c>
      <c r="N60" s="2"/>
      <c r="O60" s="2"/>
      <c r="P60" s="2"/>
    </row>
    <row r="61" spans="1:16" ht="12.75">
      <c r="A61" s="1" t="s">
        <v>24</v>
      </c>
      <c r="B61" s="2">
        <v>6.203</v>
      </c>
      <c r="C61" s="2">
        <v>6.132</v>
      </c>
      <c r="D61" s="2">
        <v>6.191</v>
      </c>
      <c r="E61" s="2">
        <v>6.231</v>
      </c>
      <c r="F61" s="2">
        <v>6.029</v>
      </c>
      <c r="G61" s="2">
        <v>5.984</v>
      </c>
      <c r="H61" s="2">
        <v>6.171</v>
      </c>
      <c r="I61" s="2">
        <v>6.174</v>
      </c>
      <c r="J61" s="2">
        <v>6.272</v>
      </c>
      <c r="K61" s="2"/>
      <c r="L61" s="2">
        <f>AVERAGE(B61:J61)</f>
        <v>6.15411111111111</v>
      </c>
      <c r="M61" s="2">
        <f>STDEV(B61:J61)</f>
        <v>0.09308657857672552</v>
      </c>
      <c r="N61" s="2"/>
      <c r="O61" s="2"/>
      <c r="P61" s="2"/>
    </row>
    <row r="62" spans="2:18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2:18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 t="s">
        <v>74</v>
      </c>
      <c r="M63" s="2"/>
      <c r="N63" s="2" t="s">
        <v>72</v>
      </c>
      <c r="O63" s="2"/>
      <c r="P63" s="7" t="s">
        <v>73</v>
      </c>
      <c r="Q63" s="7"/>
      <c r="R63" s="2"/>
    </row>
    <row r="65" spans="1:8" ht="12.75">
      <c r="A65" s="1" t="s">
        <v>29</v>
      </c>
      <c r="B65" s="1" t="s">
        <v>30</v>
      </c>
      <c r="C65" s="1" t="s">
        <v>31</v>
      </c>
      <c r="D65" s="1" t="s">
        <v>32</v>
      </c>
      <c r="E65" s="1" t="s">
        <v>33</v>
      </c>
      <c r="F65" s="1" t="s">
        <v>34</v>
      </c>
      <c r="G65" s="1" t="s">
        <v>35</v>
      </c>
      <c r="H65" s="1" t="s">
        <v>36</v>
      </c>
    </row>
    <row r="66" spans="1:8" ht="12.75">
      <c r="A66" s="1" t="s">
        <v>37</v>
      </c>
      <c r="B66" s="1" t="s">
        <v>21</v>
      </c>
      <c r="C66" s="1" t="s">
        <v>38</v>
      </c>
      <c r="D66" s="1">
        <v>20</v>
      </c>
      <c r="E66" s="1">
        <v>10</v>
      </c>
      <c r="F66" s="1">
        <v>600</v>
      </c>
      <c r="G66" s="1">
        <v>-600</v>
      </c>
      <c r="H66" s="1" t="s">
        <v>39</v>
      </c>
    </row>
    <row r="67" spans="1:8" ht="12.75">
      <c r="A67" s="1" t="s">
        <v>40</v>
      </c>
      <c r="B67" s="1" t="s">
        <v>17</v>
      </c>
      <c r="C67" s="1" t="s">
        <v>41</v>
      </c>
      <c r="D67" s="1">
        <v>20</v>
      </c>
      <c r="E67" s="1">
        <v>10</v>
      </c>
      <c r="F67" s="1">
        <v>600</v>
      </c>
      <c r="G67" s="1">
        <v>-600</v>
      </c>
      <c r="H67" s="1" t="s">
        <v>42</v>
      </c>
    </row>
    <row r="68" spans="1:8" ht="12.75">
      <c r="A68" s="1" t="s">
        <v>40</v>
      </c>
      <c r="B68" s="1" t="s">
        <v>22</v>
      </c>
      <c r="C68" s="1" t="s">
        <v>38</v>
      </c>
      <c r="D68" s="1">
        <v>20</v>
      </c>
      <c r="E68" s="1">
        <v>10</v>
      </c>
      <c r="F68" s="1">
        <v>500</v>
      </c>
      <c r="G68" s="1">
        <v>-500</v>
      </c>
      <c r="H68" s="1" t="s">
        <v>43</v>
      </c>
    </row>
    <row r="69" spans="1:8" ht="12.75">
      <c r="A69" s="1" t="s">
        <v>44</v>
      </c>
      <c r="B69" s="1" t="s">
        <v>18</v>
      </c>
      <c r="C69" s="1" t="s">
        <v>41</v>
      </c>
      <c r="D69" s="1">
        <v>20</v>
      </c>
      <c r="E69" s="1">
        <v>10</v>
      </c>
      <c r="F69" s="1">
        <v>500</v>
      </c>
      <c r="G69" s="1">
        <v>-500</v>
      </c>
      <c r="H69" s="1" t="s">
        <v>42</v>
      </c>
    </row>
    <row r="70" spans="1:8" ht="12.75">
      <c r="A70" s="1" t="s">
        <v>44</v>
      </c>
      <c r="B70" s="1" t="s">
        <v>19</v>
      </c>
      <c r="C70" s="1" t="s">
        <v>41</v>
      </c>
      <c r="D70" s="1">
        <v>20</v>
      </c>
      <c r="E70" s="1">
        <v>10</v>
      </c>
      <c r="F70" s="1">
        <v>500</v>
      </c>
      <c r="G70" s="1">
        <v>-500</v>
      </c>
      <c r="H70" s="1" t="s">
        <v>42</v>
      </c>
    </row>
    <row r="71" spans="1:8" ht="12.75">
      <c r="A71" s="1" t="s">
        <v>44</v>
      </c>
      <c r="B71" s="1" t="s">
        <v>20</v>
      </c>
      <c r="C71" s="1" t="s">
        <v>41</v>
      </c>
      <c r="D71" s="1">
        <v>20</v>
      </c>
      <c r="E71" s="1">
        <v>10</v>
      </c>
      <c r="F71" s="1">
        <v>500</v>
      </c>
      <c r="G71" s="1">
        <v>-500</v>
      </c>
      <c r="H71" s="1" t="s">
        <v>45</v>
      </c>
    </row>
    <row r="72" spans="1:8" ht="12.75">
      <c r="A72" s="1" t="s">
        <v>44</v>
      </c>
      <c r="B72" s="1" t="s">
        <v>23</v>
      </c>
      <c r="C72" s="1" t="s">
        <v>38</v>
      </c>
      <c r="D72" s="1">
        <v>20</v>
      </c>
      <c r="E72" s="1">
        <v>10</v>
      </c>
      <c r="F72" s="1">
        <v>500</v>
      </c>
      <c r="G72" s="1">
        <v>-500</v>
      </c>
      <c r="H72" s="1" t="s">
        <v>46</v>
      </c>
    </row>
  </sheetData>
  <mergeCells count="1">
    <mergeCell ref="A31:H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2007-12-18T01:46:42Z</dcterms:created>
  <dcterms:modified xsi:type="dcterms:W3CDTF">2007-12-18T01:58:19Z</dcterms:modified>
  <cp:category/>
  <cp:version/>
  <cp:contentType/>
  <cp:contentStatus/>
</cp:coreProperties>
</file>