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72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<sst xmlns="http://schemas.openxmlformats.org/spreadsheetml/2006/main" count="92" uniqueCount="54">
  <si>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diaboleite50372diaboleite50372diaboleite50372diaboleite50372diaboleite50372diaboleite50372diaboleite50372diaboleite50372diaboleite50372diaboleite50372diaboleite50372diaboleite50372diaboleite50372diaboleite50372diaboleite50372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</si>
  <si>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</si>
  <si>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</si>
  <si>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</si>
  <si>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</si>
  <si>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</si>
  <si>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</si>
  <si>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</si>
  <si>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</si>
  <si>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</si>
  <si>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</si>
  <si>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</si>
  <si>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</si>
  <si>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</si>
  <si>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</si>
  <si>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</si>
  <si>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</si>
  <si>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</si>
  <si>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</si>
  <si>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</si>
  <si>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</si>
  <si>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</si>
  <si>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Cl</t>
  </si>
  <si>
    <t>K</t>
  </si>
  <si>
    <t>Zn</t>
  </si>
  <si>
    <t>Cu</t>
  </si>
  <si>
    <t>Ag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</si>
  <si>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</si>
  <si>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</si>
  <si>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</si>
  <si>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</si>
  <si>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</si>
  <si>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</si>
  <si>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</si>
  <si>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</si>
  <si>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</si>
  <si>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</si>
  <si>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</si>
  <si>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</si>
  <si>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scap-s</t>
  </si>
  <si>
    <t>kspar-OR1</t>
  </si>
  <si>
    <t>La</t>
  </si>
  <si>
    <t>ag</t>
  </si>
  <si>
    <t>Ma</t>
  </si>
  <si>
    <t>wulfenite</t>
  </si>
  <si>
    <t>LIF</t>
  </si>
  <si>
    <t>gahnite</t>
  </si>
  <si>
    <t>chalcopy</t>
  </si>
  <si>
    <r>
      <t>CuPb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</si>
  <si>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Total</t>
  </si>
  <si>
    <r>
      <t>(Cu</t>
    </r>
    <r>
      <rPr>
        <vertAlign val="subscript"/>
        <sz val="14"/>
        <rFont val="Times New Roman"/>
        <family val="1"/>
      </rPr>
      <t>0.91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0.09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Pb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</si>
  <si>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atomic mass</t>
  </si>
  <si>
    <t>atom wt%</t>
  </si>
  <si>
    <t>atoms proportion normalize to Cu+Pb+Cl=5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</si>
</sst>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D35" sqref="D3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1" ht="12.75">
      <c r="A4" s="1" t="s">
        <v>22</v>
      </c>
      <c r="B4" s="2">
        <v>14.58</v>
      </c>
      <c r="C4" s="2">
        <v>14.18</v>
      </c>
      <c r="D4" s="2">
        <v>15.04</v>
      </c>
      <c r="E4" s="2">
        <v>14.05</v>
      </c>
      <c r="F4" s="2">
        <v>14.96</v>
      </c>
      <c r="G4" s="2">
        <v>14.83</v>
      </c>
      <c r="H4" s="2">
        <v>14.11</v>
      </c>
      <c r="I4" s="2">
        <v>14.5</v>
      </c>
      <c r="J4" s="2">
        <v>14.29</v>
      </c>
      <c r="K4" s="2">
        <v>12.81</v>
      </c>
      <c r="L4" s="2">
        <v>13.23</v>
      </c>
      <c r="M4" s="2">
        <v>13.18</v>
      </c>
      <c r="N4" s="2">
        <v>13.92</v>
      </c>
      <c r="O4" s="2">
        <v>13.75</v>
      </c>
      <c r="P4" s="2">
        <v>13.81</v>
      </c>
      <c r="Q4" s="2"/>
      <c r="R4" s="2">
        <v>14.08</v>
      </c>
      <c r="S4" s="2">
        <v>0.64</v>
      </c>
      <c r="T4" s="2"/>
      <c r="U4" s="2"/>
    </row>
    <row r="5" spans="1:21" ht="12.75">
      <c r="A5" s="1" t="s">
        <v>23</v>
      </c>
      <c r="B5" s="2">
        <v>0.02</v>
      </c>
      <c r="C5" s="2">
        <v>0.02</v>
      </c>
      <c r="D5" s="2">
        <v>0.02</v>
      </c>
      <c r="E5" s="2">
        <v>0</v>
      </c>
      <c r="F5" s="2">
        <v>0.01</v>
      </c>
      <c r="G5" s="2">
        <v>0</v>
      </c>
      <c r="H5" s="2">
        <v>0</v>
      </c>
      <c r="I5" s="2">
        <v>0</v>
      </c>
      <c r="J5" s="2">
        <v>0.01</v>
      </c>
      <c r="K5" s="2">
        <v>0.01</v>
      </c>
      <c r="L5" s="2">
        <v>0.01</v>
      </c>
      <c r="M5" s="2">
        <v>0</v>
      </c>
      <c r="N5" s="2">
        <v>0</v>
      </c>
      <c r="O5" s="2">
        <v>0</v>
      </c>
      <c r="P5" s="2">
        <v>0</v>
      </c>
      <c r="Q5" s="2"/>
      <c r="R5" s="2">
        <v>0.01</v>
      </c>
      <c r="S5" s="2">
        <v>0.01</v>
      </c>
      <c r="T5" s="2"/>
      <c r="U5" s="2"/>
    </row>
    <row r="6" spans="1:21" ht="12.75">
      <c r="A6" s="1" t="s">
        <v>24</v>
      </c>
      <c r="B6" s="2">
        <v>0</v>
      </c>
      <c r="C6" s="2">
        <v>0</v>
      </c>
      <c r="D6" s="2">
        <v>0.14</v>
      </c>
      <c r="E6" s="2">
        <v>0.14</v>
      </c>
      <c r="F6" s="2">
        <v>0</v>
      </c>
      <c r="G6" s="2">
        <v>0.08</v>
      </c>
      <c r="H6" s="2">
        <v>0</v>
      </c>
      <c r="I6" s="2">
        <v>0.12</v>
      </c>
      <c r="J6" s="2">
        <v>0</v>
      </c>
      <c r="K6" s="2">
        <v>0.02</v>
      </c>
      <c r="L6" s="2">
        <v>0</v>
      </c>
      <c r="M6" s="2">
        <v>0</v>
      </c>
      <c r="N6" s="2">
        <v>0</v>
      </c>
      <c r="O6" s="2">
        <v>0.09</v>
      </c>
      <c r="P6" s="2">
        <v>0</v>
      </c>
      <c r="Q6" s="2"/>
      <c r="R6" s="2">
        <v>0.04</v>
      </c>
      <c r="S6" s="2">
        <v>0.05</v>
      </c>
      <c r="T6" s="2"/>
      <c r="U6" s="2"/>
    </row>
    <row r="7" spans="1:21" ht="12.75">
      <c r="A7" s="1" t="s">
        <v>25</v>
      </c>
      <c r="B7" s="2">
        <v>8.77</v>
      </c>
      <c r="C7" s="2">
        <v>9.52</v>
      </c>
      <c r="D7" s="2">
        <v>8.68</v>
      </c>
      <c r="E7" s="2">
        <v>9.12</v>
      </c>
      <c r="F7" s="2">
        <v>8.92</v>
      </c>
      <c r="G7" s="2">
        <v>8.94</v>
      </c>
      <c r="H7" s="2">
        <v>8.68</v>
      </c>
      <c r="I7" s="2">
        <v>8.73</v>
      </c>
      <c r="J7" s="2">
        <v>9.01</v>
      </c>
      <c r="K7" s="2">
        <v>8.66</v>
      </c>
      <c r="L7" s="2">
        <v>8.12</v>
      </c>
      <c r="M7" s="2">
        <v>8.45</v>
      </c>
      <c r="N7" s="2">
        <v>8.99</v>
      </c>
      <c r="O7" s="2">
        <v>9.18</v>
      </c>
      <c r="P7" s="2">
        <v>9.35</v>
      </c>
      <c r="Q7" s="2"/>
      <c r="R7" s="2">
        <v>8.87</v>
      </c>
      <c r="S7" s="2">
        <v>0.34</v>
      </c>
      <c r="T7" s="2"/>
      <c r="U7" s="2"/>
    </row>
    <row r="8" spans="1:21" ht="12.75">
      <c r="A8" s="1" t="s">
        <v>26</v>
      </c>
      <c r="B8" s="2">
        <v>0.06</v>
      </c>
      <c r="C8" s="2">
        <v>0.04</v>
      </c>
      <c r="D8" s="2">
        <v>0</v>
      </c>
      <c r="E8" s="2">
        <v>0.05</v>
      </c>
      <c r="F8" s="2">
        <v>0.06</v>
      </c>
      <c r="G8" s="2">
        <v>0.12</v>
      </c>
      <c r="H8" s="2">
        <v>0.02</v>
      </c>
      <c r="I8" s="2">
        <v>0</v>
      </c>
      <c r="J8" s="2">
        <v>0</v>
      </c>
      <c r="K8" s="2">
        <v>0</v>
      </c>
      <c r="L8" s="2">
        <v>0.03</v>
      </c>
      <c r="M8" s="2">
        <v>0.06</v>
      </c>
      <c r="N8" s="2">
        <v>0</v>
      </c>
      <c r="O8" s="2">
        <v>0</v>
      </c>
      <c r="P8" s="2">
        <v>0</v>
      </c>
      <c r="Q8" s="2"/>
      <c r="R8" s="2">
        <v>0.03</v>
      </c>
      <c r="S8" s="2">
        <v>0.03</v>
      </c>
      <c r="T8" s="2"/>
      <c r="U8" s="2"/>
    </row>
    <row r="9" spans="1:21" ht="12.75">
      <c r="A9" s="1" t="s">
        <v>27</v>
      </c>
      <c r="B9" s="2">
        <v>67.13</v>
      </c>
      <c r="C9" s="2">
        <v>67.28</v>
      </c>
      <c r="D9" s="2">
        <v>67.03</v>
      </c>
      <c r="E9" s="2">
        <v>66.76</v>
      </c>
      <c r="F9" s="2">
        <v>67.24</v>
      </c>
      <c r="G9" s="2">
        <v>66.36</v>
      </c>
      <c r="H9" s="2">
        <v>67.31</v>
      </c>
      <c r="I9" s="2">
        <v>65.68</v>
      </c>
      <c r="J9" s="2">
        <v>66.02</v>
      </c>
      <c r="K9" s="2">
        <v>66.49</v>
      </c>
      <c r="L9" s="2">
        <v>62.95</v>
      </c>
      <c r="M9" s="2">
        <v>66.5</v>
      </c>
      <c r="N9" s="2">
        <v>67.18</v>
      </c>
      <c r="O9" s="2">
        <v>67.75</v>
      </c>
      <c r="P9" s="2">
        <v>66.85</v>
      </c>
      <c r="Q9" s="2"/>
      <c r="R9" s="2">
        <v>66.57</v>
      </c>
      <c r="S9" s="2">
        <v>1.1</v>
      </c>
      <c r="T9" s="2"/>
      <c r="U9" s="2"/>
    </row>
    <row r="10" spans="1:21" ht="12.75">
      <c r="A10" s="1" t="s">
        <v>28</v>
      </c>
      <c r="B10" s="2">
        <v>90.55</v>
      </c>
      <c r="C10" s="2">
        <v>91.05</v>
      </c>
      <c r="D10" s="2">
        <v>90.9</v>
      </c>
      <c r="E10" s="2">
        <v>90.13</v>
      </c>
      <c r="F10" s="2">
        <v>91.18</v>
      </c>
      <c r="G10" s="2">
        <v>90.33</v>
      </c>
      <c r="H10" s="2">
        <v>90.12</v>
      </c>
      <c r="I10" s="2">
        <v>89.03</v>
      </c>
      <c r="J10" s="2">
        <v>89.33</v>
      </c>
      <c r="K10" s="2">
        <v>87.99</v>
      </c>
      <c r="L10" s="2">
        <v>84.35</v>
      </c>
      <c r="M10" s="2">
        <v>88.19</v>
      </c>
      <c r="N10" s="2">
        <v>90.09</v>
      </c>
      <c r="O10" s="2">
        <v>90.77</v>
      </c>
      <c r="P10" s="2">
        <v>90</v>
      </c>
      <c r="Q10" s="2"/>
      <c r="R10" s="2">
        <v>89.6</v>
      </c>
      <c r="S10" s="2">
        <v>1.68</v>
      </c>
      <c r="T10" s="2"/>
      <c r="U10" s="2"/>
    </row>
    <row r="11" spans="2:2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3" spans="1:21" ht="12.75">
      <c r="A13" s="1" t="s">
        <v>22</v>
      </c>
      <c r="B13" s="2">
        <v>14.58</v>
      </c>
      <c r="C13" s="2">
        <v>14.18</v>
      </c>
      <c r="D13" s="2">
        <v>15.04</v>
      </c>
      <c r="E13" s="2">
        <v>14.05</v>
      </c>
      <c r="F13" s="2">
        <v>14.96</v>
      </c>
      <c r="G13" s="2">
        <v>14.83</v>
      </c>
      <c r="H13" s="2">
        <v>14.11</v>
      </c>
      <c r="I13" s="2">
        <v>14.5</v>
      </c>
      <c r="J13" s="2">
        <v>14.29</v>
      </c>
      <c r="K13" s="2">
        <v>12.81</v>
      </c>
      <c r="L13" s="2">
        <v>13.23</v>
      </c>
      <c r="M13" s="2">
        <v>13.18</v>
      </c>
      <c r="N13" s="2">
        <v>13.92</v>
      </c>
      <c r="O13" s="2">
        <v>13.75</v>
      </c>
      <c r="P13" s="2">
        <v>13.81</v>
      </c>
      <c r="Q13" s="2"/>
      <c r="R13" s="2">
        <f>AVERAGE(B13:P13)</f>
        <v>14.082666666666665</v>
      </c>
      <c r="S13" s="2">
        <f>STDEV(B13:P13)</f>
        <v>0.6597344343064006</v>
      </c>
      <c r="T13" s="2"/>
      <c r="U13" s="2"/>
    </row>
    <row r="14" spans="1:21" ht="12.75">
      <c r="A14" s="1" t="s">
        <v>23</v>
      </c>
      <c r="B14" s="2">
        <v>0.02</v>
      </c>
      <c r="C14" s="2">
        <v>0.02</v>
      </c>
      <c r="D14" s="2">
        <v>0.02</v>
      </c>
      <c r="E14" s="2">
        <v>0</v>
      </c>
      <c r="F14" s="2">
        <v>0.01</v>
      </c>
      <c r="G14" s="2">
        <v>0</v>
      </c>
      <c r="H14" s="2">
        <v>0</v>
      </c>
      <c r="I14" s="2">
        <v>0</v>
      </c>
      <c r="J14" s="2">
        <v>0.01</v>
      </c>
      <c r="K14" s="2">
        <v>0.01</v>
      </c>
      <c r="L14" s="2">
        <v>0.01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f aca="true" t="shared" si="0" ref="R14:R44">AVERAGE(B14:P14)</f>
        <v>0.006666666666666665</v>
      </c>
      <c r="S14" s="2">
        <f aca="true" t="shared" si="1" ref="S14:S44">STDEV(B14:P14)</f>
        <v>0.008164965809277263</v>
      </c>
      <c r="T14" s="2"/>
      <c r="U14" s="2"/>
    </row>
    <row r="15" spans="1:21" ht="12.75">
      <c r="A15" s="1" t="s">
        <v>24</v>
      </c>
      <c r="B15" s="2">
        <v>0</v>
      </c>
      <c r="C15" s="2">
        <v>0</v>
      </c>
      <c r="D15" s="2">
        <v>0.14</v>
      </c>
      <c r="E15" s="2">
        <v>0.14</v>
      </c>
      <c r="F15" s="2">
        <v>0</v>
      </c>
      <c r="G15" s="2">
        <v>0.08</v>
      </c>
      <c r="H15" s="2">
        <v>0</v>
      </c>
      <c r="I15" s="2">
        <v>0.12</v>
      </c>
      <c r="J15" s="2">
        <v>0</v>
      </c>
      <c r="K15" s="2">
        <v>0.02</v>
      </c>
      <c r="L15" s="2">
        <v>0</v>
      </c>
      <c r="M15" s="2">
        <v>0</v>
      </c>
      <c r="N15" s="2">
        <v>0</v>
      </c>
      <c r="O15" s="2">
        <v>0.09</v>
      </c>
      <c r="P15" s="2">
        <v>0</v>
      </c>
      <c r="Q15" s="2"/>
      <c r="R15" s="2">
        <f t="shared" si="0"/>
        <v>0.03933333333333333</v>
      </c>
      <c r="S15" s="2">
        <f t="shared" si="1"/>
        <v>0.056879153432853546</v>
      </c>
      <c r="T15" s="2"/>
      <c r="U15" s="2"/>
    </row>
    <row r="16" spans="1:21" ht="12.75">
      <c r="A16" s="1" t="s">
        <v>25</v>
      </c>
      <c r="B16" s="2">
        <v>8.77</v>
      </c>
      <c r="C16" s="2">
        <v>9.52</v>
      </c>
      <c r="D16" s="2">
        <v>8.68</v>
      </c>
      <c r="E16" s="2">
        <v>9.12</v>
      </c>
      <c r="F16" s="2">
        <v>8.92</v>
      </c>
      <c r="G16" s="2">
        <v>8.94</v>
      </c>
      <c r="H16" s="2">
        <v>8.68</v>
      </c>
      <c r="I16" s="2">
        <v>8.73</v>
      </c>
      <c r="J16" s="2">
        <v>9.01</v>
      </c>
      <c r="K16" s="2">
        <v>8.66</v>
      </c>
      <c r="L16" s="2">
        <v>8.12</v>
      </c>
      <c r="M16" s="2">
        <v>8.45</v>
      </c>
      <c r="N16" s="2">
        <v>8.99</v>
      </c>
      <c r="O16" s="2">
        <v>9.18</v>
      </c>
      <c r="P16" s="2">
        <v>9.35</v>
      </c>
      <c r="Q16" s="2"/>
      <c r="R16" s="2">
        <f t="shared" si="0"/>
        <v>8.874666666666666</v>
      </c>
      <c r="S16" s="2">
        <f t="shared" si="1"/>
        <v>0.3522755955754899</v>
      </c>
      <c r="T16" s="2"/>
      <c r="U16" s="2"/>
    </row>
    <row r="17" spans="1:21" ht="12.75">
      <c r="A17" s="1" t="s">
        <v>26</v>
      </c>
      <c r="B17" s="2">
        <v>0.06</v>
      </c>
      <c r="C17" s="2">
        <v>0.04</v>
      </c>
      <c r="D17" s="2">
        <v>0</v>
      </c>
      <c r="E17" s="2">
        <v>0.05</v>
      </c>
      <c r="F17" s="2">
        <v>0.06</v>
      </c>
      <c r="G17" s="2">
        <v>0.12</v>
      </c>
      <c r="H17" s="2">
        <v>0.02</v>
      </c>
      <c r="I17" s="2">
        <v>0</v>
      </c>
      <c r="J17" s="2">
        <v>0</v>
      </c>
      <c r="K17" s="2">
        <v>0</v>
      </c>
      <c r="L17" s="2">
        <v>0.03</v>
      </c>
      <c r="M17" s="2">
        <v>0.06</v>
      </c>
      <c r="N17" s="2">
        <v>0</v>
      </c>
      <c r="O17" s="2">
        <v>0</v>
      </c>
      <c r="P17" s="2">
        <v>0</v>
      </c>
      <c r="Q17" s="2"/>
      <c r="R17" s="2">
        <f t="shared" si="0"/>
        <v>0.029333333333333333</v>
      </c>
      <c r="S17" s="2">
        <f t="shared" si="1"/>
        <v>0.03555009878761976</v>
      </c>
      <c r="T17" s="2"/>
      <c r="U17" s="2"/>
    </row>
    <row r="18" spans="1:21" ht="12.75">
      <c r="A18" s="1" t="s">
        <v>27</v>
      </c>
      <c r="B18" s="2">
        <v>67.13</v>
      </c>
      <c r="C18" s="2">
        <v>67.28</v>
      </c>
      <c r="D18" s="2">
        <v>67.03</v>
      </c>
      <c r="E18" s="2">
        <v>66.76</v>
      </c>
      <c r="F18" s="2">
        <v>67.24</v>
      </c>
      <c r="G18" s="2">
        <v>66.36</v>
      </c>
      <c r="H18" s="2">
        <v>67.31</v>
      </c>
      <c r="I18" s="2">
        <v>65.68</v>
      </c>
      <c r="J18" s="2">
        <v>66.02</v>
      </c>
      <c r="K18" s="2">
        <v>66.49</v>
      </c>
      <c r="L18" s="2">
        <v>62.95</v>
      </c>
      <c r="M18" s="2">
        <v>66.5</v>
      </c>
      <c r="N18" s="2">
        <v>67.18</v>
      </c>
      <c r="O18" s="2">
        <v>67.75</v>
      </c>
      <c r="P18" s="2">
        <v>66.85</v>
      </c>
      <c r="Q18" s="2"/>
      <c r="R18" s="2">
        <f t="shared" si="0"/>
        <v>66.56866666666667</v>
      </c>
      <c r="S18" s="2">
        <f t="shared" si="1"/>
        <v>1.1388958729935497</v>
      </c>
      <c r="T18" s="2"/>
      <c r="U18" s="2"/>
    </row>
    <row r="19" spans="18:19" ht="12.75">
      <c r="R19" s="2"/>
      <c r="S19" s="2"/>
    </row>
    <row r="20" spans="1:19" ht="12.75">
      <c r="A20" s="1" t="s">
        <v>51</v>
      </c>
      <c r="R20" s="2"/>
      <c r="S20" s="2"/>
    </row>
    <row r="21" spans="1:19" ht="12.75">
      <c r="A21" s="1" t="s">
        <v>22</v>
      </c>
      <c r="B21" s="1">
        <v>35.453</v>
      </c>
      <c r="C21" s="1">
        <v>35.453</v>
      </c>
      <c r="D21" s="1">
        <v>35.453</v>
      </c>
      <c r="E21" s="1">
        <v>35.453</v>
      </c>
      <c r="F21" s="1">
        <v>35.453</v>
      </c>
      <c r="G21" s="1">
        <v>35.453</v>
      </c>
      <c r="H21" s="1">
        <v>35.453</v>
      </c>
      <c r="I21" s="1">
        <v>35.453</v>
      </c>
      <c r="J21" s="1">
        <v>35.453</v>
      </c>
      <c r="K21" s="1">
        <v>35.453</v>
      </c>
      <c r="L21" s="1">
        <v>35.453</v>
      </c>
      <c r="M21" s="1">
        <v>35.453</v>
      </c>
      <c r="N21" s="1">
        <v>35.453</v>
      </c>
      <c r="O21" s="1">
        <v>35.453</v>
      </c>
      <c r="P21" s="1">
        <v>35.453</v>
      </c>
      <c r="R21" s="2">
        <f t="shared" si="0"/>
        <v>35.45299999999999</v>
      </c>
      <c r="S21" s="2">
        <f t="shared" si="1"/>
        <v>1.019520728730867E-06</v>
      </c>
    </row>
    <row r="22" spans="1:19" ht="12.75">
      <c r="A22" s="1" t="s">
        <v>23</v>
      </c>
      <c r="B22" s="1">
        <v>39.098</v>
      </c>
      <c r="C22" s="1">
        <v>39.098</v>
      </c>
      <c r="D22" s="1">
        <v>39.098</v>
      </c>
      <c r="E22" s="1">
        <v>39.098</v>
      </c>
      <c r="F22" s="1">
        <v>39.098</v>
      </c>
      <c r="G22" s="1">
        <v>39.098</v>
      </c>
      <c r="H22" s="1">
        <v>39.098</v>
      </c>
      <c r="I22" s="1">
        <v>39.098</v>
      </c>
      <c r="J22" s="1">
        <v>39.098</v>
      </c>
      <c r="K22" s="1">
        <v>39.098</v>
      </c>
      <c r="L22" s="1">
        <v>39.098</v>
      </c>
      <c r="M22" s="1">
        <v>39.098</v>
      </c>
      <c r="N22" s="1">
        <v>39.098</v>
      </c>
      <c r="O22" s="1">
        <v>39.098</v>
      </c>
      <c r="P22" s="1">
        <v>39.098</v>
      </c>
      <c r="R22" s="2">
        <f t="shared" si="0"/>
        <v>39.098</v>
      </c>
      <c r="S22" s="2">
        <f t="shared" si="1"/>
        <v>0</v>
      </c>
    </row>
    <row r="23" spans="1:19" ht="12.75">
      <c r="A23" s="1" t="s">
        <v>24</v>
      </c>
      <c r="B23" s="1">
        <v>65.409</v>
      </c>
      <c r="C23" s="1">
        <v>65.409</v>
      </c>
      <c r="D23" s="1">
        <v>65.409</v>
      </c>
      <c r="E23" s="1">
        <v>65.409</v>
      </c>
      <c r="F23" s="1">
        <v>65.409</v>
      </c>
      <c r="G23" s="1">
        <v>65.409</v>
      </c>
      <c r="H23" s="1">
        <v>65.409</v>
      </c>
      <c r="I23" s="1">
        <v>65.409</v>
      </c>
      <c r="J23" s="1">
        <v>65.409</v>
      </c>
      <c r="K23" s="1">
        <v>65.409</v>
      </c>
      <c r="L23" s="1">
        <v>65.409</v>
      </c>
      <c r="M23" s="1">
        <v>65.409</v>
      </c>
      <c r="N23" s="1">
        <v>65.409</v>
      </c>
      <c r="O23" s="1">
        <v>65.409</v>
      </c>
      <c r="P23" s="1">
        <v>65.409</v>
      </c>
      <c r="R23" s="2">
        <f t="shared" si="0"/>
        <v>65.409</v>
      </c>
      <c r="S23" s="2">
        <f t="shared" si="1"/>
        <v>7.209100208458466E-07</v>
      </c>
    </row>
    <row r="24" spans="1:19" ht="12.75">
      <c r="A24" s="1" t="s">
        <v>25</v>
      </c>
      <c r="B24" s="1">
        <v>63.546</v>
      </c>
      <c r="C24" s="1">
        <v>63.546</v>
      </c>
      <c r="D24" s="1">
        <v>63.546</v>
      </c>
      <c r="E24" s="1">
        <v>63.546</v>
      </c>
      <c r="F24" s="1">
        <v>63.546</v>
      </c>
      <c r="G24" s="1">
        <v>63.546</v>
      </c>
      <c r="H24" s="1">
        <v>63.546</v>
      </c>
      <c r="I24" s="1">
        <v>63.546</v>
      </c>
      <c r="J24" s="1">
        <v>63.546</v>
      </c>
      <c r="K24" s="1">
        <v>63.546</v>
      </c>
      <c r="L24" s="1">
        <v>63.546</v>
      </c>
      <c r="M24" s="1">
        <v>63.546</v>
      </c>
      <c r="N24" s="1">
        <v>63.546</v>
      </c>
      <c r="O24" s="1">
        <v>63.546</v>
      </c>
      <c r="P24" s="1">
        <v>63.546</v>
      </c>
      <c r="R24" s="2">
        <f t="shared" si="0"/>
        <v>63.54600000000002</v>
      </c>
      <c r="S24" s="2">
        <f t="shared" si="1"/>
        <v>0</v>
      </c>
    </row>
    <row r="25" spans="1:19" ht="12.75">
      <c r="A25" s="1" t="s">
        <v>26</v>
      </c>
      <c r="B25" s="1">
        <v>107.868</v>
      </c>
      <c r="C25" s="1">
        <v>107.868</v>
      </c>
      <c r="D25" s="1">
        <v>107.868</v>
      </c>
      <c r="E25" s="1">
        <v>107.868</v>
      </c>
      <c r="F25" s="1">
        <v>107.868</v>
      </c>
      <c r="G25" s="1">
        <v>107.868</v>
      </c>
      <c r="H25" s="1">
        <v>107.868</v>
      </c>
      <c r="I25" s="1">
        <v>107.868</v>
      </c>
      <c r="J25" s="1">
        <v>107.868</v>
      </c>
      <c r="K25" s="1">
        <v>107.868</v>
      </c>
      <c r="L25" s="1">
        <v>107.868</v>
      </c>
      <c r="M25" s="1">
        <v>107.868</v>
      </c>
      <c r="N25" s="1">
        <v>107.868</v>
      </c>
      <c r="O25" s="1">
        <v>107.868</v>
      </c>
      <c r="P25" s="1">
        <v>107.868</v>
      </c>
      <c r="R25" s="2">
        <f t="shared" si="0"/>
        <v>107.86799999999995</v>
      </c>
      <c r="S25" s="2">
        <f t="shared" si="1"/>
        <v>3.5317234030630166E-06</v>
      </c>
    </row>
    <row r="26" spans="1:19" ht="12.75">
      <c r="A26" s="1" t="s">
        <v>27</v>
      </c>
      <c r="B26" s="1">
        <v>207.211</v>
      </c>
      <c r="C26" s="1">
        <v>207.211</v>
      </c>
      <c r="D26" s="1">
        <v>207.211</v>
      </c>
      <c r="E26" s="1">
        <v>207.211</v>
      </c>
      <c r="F26" s="1">
        <v>207.211</v>
      </c>
      <c r="G26" s="1">
        <v>207.211</v>
      </c>
      <c r="H26" s="1">
        <v>207.211</v>
      </c>
      <c r="I26" s="1">
        <v>207.211</v>
      </c>
      <c r="J26" s="1">
        <v>207.211</v>
      </c>
      <c r="K26" s="1">
        <v>207.211</v>
      </c>
      <c r="L26" s="1">
        <v>207.211</v>
      </c>
      <c r="M26" s="1">
        <v>207.211</v>
      </c>
      <c r="N26" s="1">
        <v>207.211</v>
      </c>
      <c r="O26" s="1">
        <v>207.211</v>
      </c>
      <c r="P26" s="1">
        <v>207.211</v>
      </c>
      <c r="R26" s="2">
        <f t="shared" si="0"/>
        <v>207.21100000000007</v>
      </c>
      <c r="S26" s="2">
        <f t="shared" si="1"/>
        <v>0</v>
      </c>
    </row>
    <row r="27" spans="18:19" ht="12.75">
      <c r="R27" s="2"/>
      <c r="S27" s="2"/>
    </row>
    <row r="28" spans="1:19" ht="12.75">
      <c r="A28" s="1" t="s">
        <v>52</v>
      </c>
      <c r="R28" s="2"/>
      <c r="S28" s="2"/>
    </row>
    <row r="29" spans="1:19" ht="12.75">
      <c r="A29" s="1" t="s">
        <v>22</v>
      </c>
      <c r="B29" s="4">
        <f>B13/B21</f>
        <v>0.4112486954559557</v>
      </c>
      <c r="C29" s="4">
        <f aca="true" t="shared" si="2" ref="C29:P29">C13/C21</f>
        <v>0.39996615237074434</v>
      </c>
      <c r="D29" s="4">
        <f t="shared" si="2"/>
        <v>0.4242236200039488</v>
      </c>
      <c r="E29" s="4">
        <f t="shared" si="2"/>
        <v>0.39629932586805067</v>
      </c>
      <c r="F29" s="4">
        <f t="shared" si="2"/>
        <v>0.4219671113869066</v>
      </c>
      <c r="G29" s="4">
        <f t="shared" si="2"/>
        <v>0.4183002848842129</v>
      </c>
      <c r="H29" s="4">
        <f t="shared" si="2"/>
        <v>0.39799170733083233</v>
      </c>
      <c r="I29" s="4">
        <f t="shared" si="2"/>
        <v>0.4089921868389135</v>
      </c>
      <c r="J29" s="4">
        <f t="shared" si="2"/>
        <v>0.40306885171917745</v>
      </c>
      <c r="K29" s="4">
        <f t="shared" si="2"/>
        <v>0.3613234423038953</v>
      </c>
      <c r="L29" s="4">
        <f t="shared" si="2"/>
        <v>0.37317011254336724</v>
      </c>
      <c r="M29" s="4">
        <f t="shared" si="2"/>
        <v>0.3717597946577158</v>
      </c>
      <c r="N29" s="4">
        <f t="shared" si="2"/>
        <v>0.39263249936535694</v>
      </c>
      <c r="O29" s="4">
        <f t="shared" si="2"/>
        <v>0.38783741855414205</v>
      </c>
      <c r="P29" s="4">
        <f t="shared" si="2"/>
        <v>0.3895298000169238</v>
      </c>
      <c r="R29" s="2">
        <f t="shared" si="0"/>
        <v>0.3972207335533428</v>
      </c>
      <c r="S29" s="2">
        <f t="shared" si="1"/>
        <v>0.01860870544964998</v>
      </c>
    </row>
    <row r="30" spans="1:19" ht="12.75">
      <c r="A30" s="1" t="s">
        <v>23</v>
      </c>
      <c r="B30" s="4">
        <f>B14/B22</f>
        <v>0.0005115351168857742</v>
      </c>
      <c r="C30" s="4">
        <f aca="true" t="shared" si="3" ref="C30:P30">C14/C22</f>
        <v>0.0005115351168857742</v>
      </c>
      <c r="D30" s="4">
        <f t="shared" si="3"/>
        <v>0.0005115351168857742</v>
      </c>
      <c r="E30" s="4">
        <f t="shared" si="3"/>
        <v>0</v>
      </c>
      <c r="F30" s="4">
        <f t="shared" si="3"/>
        <v>0.0002557675584428871</v>
      </c>
      <c r="G30" s="4">
        <f t="shared" si="3"/>
        <v>0</v>
      </c>
      <c r="H30" s="4">
        <f t="shared" si="3"/>
        <v>0</v>
      </c>
      <c r="I30" s="4">
        <f t="shared" si="3"/>
        <v>0</v>
      </c>
      <c r="J30" s="4">
        <f t="shared" si="3"/>
        <v>0.0002557675584428871</v>
      </c>
      <c r="K30" s="4">
        <f t="shared" si="3"/>
        <v>0.0002557675584428871</v>
      </c>
      <c r="L30" s="4">
        <f t="shared" si="3"/>
        <v>0.0002557675584428871</v>
      </c>
      <c r="M30" s="4">
        <f t="shared" si="3"/>
        <v>0</v>
      </c>
      <c r="N30" s="4">
        <f t="shared" si="3"/>
        <v>0</v>
      </c>
      <c r="O30" s="4">
        <f t="shared" si="3"/>
        <v>0</v>
      </c>
      <c r="P30" s="4">
        <f t="shared" si="3"/>
        <v>0</v>
      </c>
      <c r="R30" s="2">
        <f t="shared" si="0"/>
        <v>0.0001705117056285914</v>
      </c>
      <c r="S30" s="2">
        <f t="shared" si="1"/>
        <v>0.00020883333698084962</v>
      </c>
    </row>
    <row r="31" spans="1:19" ht="12.75">
      <c r="A31" s="1" t="s">
        <v>24</v>
      </c>
      <c r="B31" s="4">
        <f>B15/B23</f>
        <v>0</v>
      </c>
      <c r="C31" s="4">
        <f aca="true" t="shared" si="4" ref="C31:P31">C15/C23</f>
        <v>0</v>
      </c>
      <c r="D31" s="4">
        <f t="shared" si="4"/>
        <v>0.0021403782354110293</v>
      </c>
      <c r="E31" s="4">
        <f t="shared" si="4"/>
        <v>0.0021403782354110293</v>
      </c>
      <c r="F31" s="4">
        <f t="shared" si="4"/>
        <v>0</v>
      </c>
      <c r="G31" s="4">
        <f t="shared" si="4"/>
        <v>0.001223073277377731</v>
      </c>
      <c r="H31" s="4">
        <f t="shared" si="4"/>
        <v>0</v>
      </c>
      <c r="I31" s="4">
        <f t="shared" si="4"/>
        <v>0.0018346099160665961</v>
      </c>
      <c r="J31" s="4">
        <f t="shared" si="4"/>
        <v>0</v>
      </c>
      <c r="K31" s="4">
        <f t="shared" si="4"/>
        <v>0.0003057683193444327</v>
      </c>
      <c r="L31" s="4">
        <f t="shared" si="4"/>
        <v>0</v>
      </c>
      <c r="M31" s="4">
        <f t="shared" si="4"/>
        <v>0</v>
      </c>
      <c r="N31" s="4">
        <f t="shared" si="4"/>
        <v>0</v>
      </c>
      <c r="O31" s="4">
        <f t="shared" si="4"/>
        <v>0.0013759574370499471</v>
      </c>
      <c r="P31" s="4">
        <f t="shared" si="4"/>
        <v>0</v>
      </c>
      <c r="R31" s="2">
        <f t="shared" si="0"/>
        <v>0.0006013443613773844</v>
      </c>
      <c r="S31" s="2">
        <f t="shared" si="1"/>
        <v>0.0008695921575448875</v>
      </c>
    </row>
    <row r="32" spans="1:19" ht="12.75">
      <c r="A32" s="1" t="s">
        <v>25</v>
      </c>
      <c r="B32" s="4">
        <f>B16/B24</f>
        <v>0.13801026028388882</v>
      </c>
      <c r="C32" s="4">
        <f aca="true" t="shared" si="5" ref="C32:P32">C16/C24</f>
        <v>0.149812734082397</v>
      </c>
      <c r="D32" s="4">
        <f t="shared" si="5"/>
        <v>0.13659396342806784</v>
      </c>
      <c r="E32" s="4">
        <f t="shared" si="5"/>
        <v>0.1435180813898593</v>
      </c>
      <c r="F32" s="4">
        <f t="shared" si="5"/>
        <v>0.14037075504359048</v>
      </c>
      <c r="G32" s="4">
        <f t="shared" si="5"/>
        <v>0.14068548767821734</v>
      </c>
      <c r="H32" s="4">
        <f t="shared" si="5"/>
        <v>0.13659396342806784</v>
      </c>
      <c r="I32" s="4">
        <f t="shared" si="5"/>
        <v>0.13738079501463507</v>
      </c>
      <c r="J32" s="4">
        <f t="shared" si="5"/>
        <v>0.14178705189941146</v>
      </c>
      <c r="K32" s="4">
        <f t="shared" si="5"/>
        <v>0.13627923079344098</v>
      </c>
      <c r="L32" s="4">
        <f t="shared" si="5"/>
        <v>0.12778144965851507</v>
      </c>
      <c r="M32" s="4">
        <f t="shared" si="5"/>
        <v>0.13297453812985868</v>
      </c>
      <c r="N32" s="4">
        <f t="shared" si="5"/>
        <v>0.14147231926478457</v>
      </c>
      <c r="O32" s="4">
        <f t="shared" si="5"/>
        <v>0.14446227929373998</v>
      </c>
      <c r="P32" s="4">
        <f t="shared" si="5"/>
        <v>0.1471375066880685</v>
      </c>
      <c r="R32" s="2">
        <f t="shared" si="0"/>
        <v>0.13965736107176954</v>
      </c>
      <c r="S32" s="2">
        <f t="shared" si="1"/>
        <v>0.005543631315511544</v>
      </c>
    </row>
    <row r="33" spans="1:19" ht="12.75">
      <c r="A33" s="1" t="s">
        <v>26</v>
      </c>
      <c r="B33" s="4">
        <f>B17/B25</f>
        <v>0.000556235398820781</v>
      </c>
      <c r="C33" s="4">
        <f aca="true" t="shared" si="6" ref="C33:P33">C17/C25</f>
        <v>0.000370823599213854</v>
      </c>
      <c r="D33" s="4">
        <f t="shared" si="6"/>
        <v>0</v>
      </c>
      <c r="E33" s="4">
        <f t="shared" si="6"/>
        <v>0.0004635294990173175</v>
      </c>
      <c r="F33" s="4">
        <f t="shared" si="6"/>
        <v>0.000556235398820781</v>
      </c>
      <c r="G33" s="4">
        <f t="shared" si="6"/>
        <v>0.001112470797641562</v>
      </c>
      <c r="H33" s="4">
        <f t="shared" si="6"/>
        <v>0.000185411799606927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0.0002781176994103905</v>
      </c>
      <c r="M33" s="4">
        <f t="shared" si="6"/>
        <v>0.000556235398820781</v>
      </c>
      <c r="N33" s="4">
        <f t="shared" si="6"/>
        <v>0</v>
      </c>
      <c r="O33" s="4">
        <f t="shared" si="6"/>
        <v>0</v>
      </c>
      <c r="P33" s="4">
        <f t="shared" si="6"/>
        <v>0</v>
      </c>
      <c r="R33" s="2">
        <f t="shared" si="0"/>
        <v>0.00027193730609015955</v>
      </c>
      <c r="S33" s="2">
        <f t="shared" si="1"/>
        <v>0.00032957038962083067</v>
      </c>
    </row>
    <row r="34" spans="1:19" ht="12.75">
      <c r="A34" s="1" t="s">
        <v>27</v>
      </c>
      <c r="B34" s="4">
        <f>B18/B26</f>
        <v>0.32396928734478375</v>
      </c>
      <c r="C34" s="4">
        <f aca="true" t="shared" si="7" ref="C34:P34">C18/C26</f>
        <v>0.3246931871377485</v>
      </c>
      <c r="D34" s="4">
        <f t="shared" si="7"/>
        <v>0.32348668748280734</v>
      </c>
      <c r="E34" s="4">
        <f t="shared" si="7"/>
        <v>0.322183667855471</v>
      </c>
      <c r="F34" s="4">
        <f t="shared" si="7"/>
        <v>0.32450014719295783</v>
      </c>
      <c r="G34" s="4">
        <f t="shared" si="7"/>
        <v>0.32025326840756524</v>
      </c>
      <c r="H34" s="4">
        <f t="shared" si="7"/>
        <v>0.3248379670963414</v>
      </c>
      <c r="I34" s="4">
        <f t="shared" si="7"/>
        <v>0.31697158934612546</v>
      </c>
      <c r="J34" s="4">
        <f t="shared" si="7"/>
        <v>0.3186124288768453</v>
      </c>
      <c r="K34" s="4">
        <f t="shared" si="7"/>
        <v>0.32088064822813456</v>
      </c>
      <c r="L34" s="4">
        <f t="shared" si="7"/>
        <v>0.30379661311416867</v>
      </c>
      <c r="M34" s="4">
        <f t="shared" si="7"/>
        <v>0.32092890821433223</v>
      </c>
      <c r="N34" s="4">
        <f t="shared" si="7"/>
        <v>0.32421058727577207</v>
      </c>
      <c r="O34" s="4">
        <f t="shared" si="7"/>
        <v>0.3269614064890377</v>
      </c>
      <c r="P34" s="4">
        <f t="shared" si="7"/>
        <v>0.32261800773124977</v>
      </c>
      <c r="R34" s="2">
        <f t="shared" si="0"/>
        <v>0.32126029345288937</v>
      </c>
      <c r="S34" s="2">
        <f t="shared" si="1"/>
        <v>0.005496309911128826</v>
      </c>
    </row>
    <row r="35" spans="1:19" ht="12.75">
      <c r="A35" s="1" t="s">
        <v>49</v>
      </c>
      <c r="B35" s="4">
        <f>SUM(B29:B34)</f>
        <v>0.8742960136003348</v>
      </c>
      <c r="C35" s="4">
        <f aca="true" t="shared" si="8" ref="C35:P35">SUM(C29:C34)</f>
        <v>0.8753544323069895</v>
      </c>
      <c r="D35" s="4">
        <f t="shared" si="8"/>
        <v>0.8869561842671208</v>
      </c>
      <c r="E35" s="4">
        <f t="shared" si="8"/>
        <v>0.8646049828478093</v>
      </c>
      <c r="F35" s="4">
        <f t="shared" si="8"/>
        <v>0.8876500165807185</v>
      </c>
      <c r="G35" s="4">
        <f t="shared" si="8"/>
        <v>0.8815745850450147</v>
      </c>
      <c r="H35" s="4">
        <f t="shared" si="8"/>
        <v>0.8596090496548485</v>
      </c>
      <c r="I35" s="4">
        <f t="shared" si="8"/>
        <v>0.8651791811157407</v>
      </c>
      <c r="J35" s="4">
        <f t="shared" si="8"/>
        <v>0.8637241000538771</v>
      </c>
      <c r="K35" s="4">
        <f t="shared" si="8"/>
        <v>0.8190448572032581</v>
      </c>
      <c r="L35" s="4">
        <f t="shared" si="8"/>
        <v>0.8052820605739044</v>
      </c>
      <c r="M35" s="4">
        <f t="shared" si="8"/>
        <v>0.8262194764007276</v>
      </c>
      <c r="N35" s="4">
        <f t="shared" si="8"/>
        <v>0.8583154059059135</v>
      </c>
      <c r="O35" s="4">
        <f t="shared" si="8"/>
        <v>0.8606370617739697</v>
      </c>
      <c r="P35" s="4">
        <f t="shared" si="8"/>
        <v>0.859285314436242</v>
      </c>
      <c r="R35" s="2">
        <f t="shared" si="0"/>
        <v>0.859182181451098</v>
      </c>
      <c r="S35" s="2">
        <f t="shared" si="1"/>
        <v>0.024297311160333204</v>
      </c>
    </row>
    <row r="36" spans="18:19" ht="12.75">
      <c r="R36" s="2"/>
      <c r="S36" s="2"/>
    </row>
    <row r="37" spans="1:19" ht="12.75">
      <c r="A37" s="1" t="s">
        <v>53</v>
      </c>
      <c r="R37" s="2"/>
      <c r="S37" s="2"/>
    </row>
    <row r="38" spans="1:20" ht="12.75">
      <c r="A38" s="1" t="s">
        <v>22</v>
      </c>
      <c r="B38" s="2">
        <f>B29*5/B35</f>
        <v>2.351884768194477</v>
      </c>
      <c r="C38" s="2">
        <f aca="true" t="shared" si="9" ref="C38:P38">C29*5/C35</f>
        <v>2.2845954599020923</v>
      </c>
      <c r="D38" s="2">
        <f t="shared" si="9"/>
        <v>2.3914575913041225</v>
      </c>
      <c r="E38" s="2">
        <f t="shared" si="9"/>
        <v>2.291794135645229</v>
      </c>
      <c r="F38" s="2">
        <f t="shared" si="9"/>
        <v>2.376877730551673</v>
      </c>
      <c r="G38" s="2">
        <f t="shared" si="9"/>
        <v>2.3724611166215377</v>
      </c>
      <c r="H38" s="2">
        <f t="shared" si="9"/>
        <v>2.3149576397004807</v>
      </c>
      <c r="I38" s="2">
        <f t="shared" si="9"/>
        <v>2.363627071512947</v>
      </c>
      <c r="J38" s="2">
        <f t="shared" si="9"/>
        <v>2.3333194691107666</v>
      </c>
      <c r="K38" s="2">
        <f t="shared" si="9"/>
        <v>2.2057610100726603</v>
      </c>
      <c r="L38" s="2">
        <f t="shared" si="9"/>
        <v>2.3170149368372757</v>
      </c>
      <c r="M38" s="2">
        <f t="shared" si="9"/>
        <v>2.2497641684581113</v>
      </c>
      <c r="N38" s="2">
        <f t="shared" si="9"/>
        <v>2.287227379723838</v>
      </c>
      <c r="O38" s="2">
        <f t="shared" si="9"/>
        <v>2.2531996109644665</v>
      </c>
      <c r="P38" s="2">
        <f t="shared" si="9"/>
        <v>2.266591744748283</v>
      </c>
      <c r="R38" s="2">
        <f t="shared" si="0"/>
        <v>2.3107022555565306</v>
      </c>
      <c r="S38" s="2">
        <f t="shared" si="1"/>
        <v>0.054346681510556695</v>
      </c>
      <c r="T38" s="5">
        <v>2</v>
      </c>
    </row>
    <row r="39" spans="1:20" ht="12.75">
      <c r="A39" s="1" t="s">
        <v>23</v>
      </c>
      <c r="B39" s="2">
        <f>B30*5/B35</f>
        <v>0.002925411467789279</v>
      </c>
      <c r="C39" s="2">
        <f aca="true" t="shared" si="10" ref="C39:P39">C30*5/C35</f>
        <v>0.0029218742603360536</v>
      </c>
      <c r="D39" s="2">
        <f t="shared" si="10"/>
        <v>0.002883654942371524</v>
      </c>
      <c r="E39" s="2">
        <f t="shared" si="10"/>
        <v>0</v>
      </c>
      <c r="F39" s="2">
        <f t="shared" si="10"/>
        <v>0.0014407004656413977</v>
      </c>
      <c r="G39" s="2">
        <f t="shared" si="10"/>
        <v>0</v>
      </c>
      <c r="H39" s="2">
        <f t="shared" si="10"/>
        <v>0</v>
      </c>
      <c r="I39" s="2">
        <f t="shared" si="10"/>
        <v>0</v>
      </c>
      <c r="J39" s="2">
        <f t="shared" si="10"/>
        <v>0.001480609134484802</v>
      </c>
      <c r="K39" s="2">
        <f t="shared" si="10"/>
        <v>0.001561376988045812</v>
      </c>
      <c r="L39" s="2">
        <f t="shared" si="10"/>
        <v>0.0015880619410583165</v>
      </c>
      <c r="M39" s="2">
        <f t="shared" si="10"/>
        <v>0</v>
      </c>
      <c r="N39" s="2">
        <f t="shared" si="10"/>
        <v>0</v>
      </c>
      <c r="O39" s="2">
        <f t="shared" si="10"/>
        <v>0</v>
      </c>
      <c r="P39" s="2">
        <f t="shared" si="10"/>
        <v>0</v>
      </c>
      <c r="R39" s="2">
        <f t="shared" si="0"/>
        <v>0.0009867792799818124</v>
      </c>
      <c r="S39" s="2">
        <f t="shared" si="1"/>
        <v>0.0011961995513466162</v>
      </c>
      <c r="T39" s="5">
        <f>R39*3/2.69</f>
        <v>0.0011004973382696794</v>
      </c>
    </row>
    <row r="40" spans="1:20" ht="12.75">
      <c r="A40" s="1" t="s">
        <v>24</v>
      </c>
      <c r="B40" s="2">
        <f>B31*5/B35</f>
        <v>0</v>
      </c>
      <c r="C40" s="2">
        <f aca="true" t="shared" si="11" ref="C40:P40">C31*5/C35</f>
        <v>0</v>
      </c>
      <c r="D40" s="2">
        <f t="shared" si="11"/>
        <v>0.012065862290478268</v>
      </c>
      <c r="E40" s="2">
        <f t="shared" si="11"/>
        <v>0.012377781055350371</v>
      </c>
      <c r="F40" s="2">
        <f t="shared" si="11"/>
        <v>0</v>
      </c>
      <c r="G40" s="2">
        <f t="shared" si="11"/>
        <v>0.006936867839238347</v>
      </c>
      <c r="H40" s="2">
        <f t="shared" si="11"/>
        <v>0</v>
      </c>
      <c r="I40" s="2">
        <f t="shared" si="11"/>
        <v>0.010602485335469303</v>
      </c>
      <c r="J40" s="2">
        <f t="shared" si="11"/>
        <v>0</v>
      </c>
      <c r="K40" s="2">
        <f t="shared" si="11"/>
        <v>0.0018666152204930564</v>
      </c>
      <c r="L40" s="2">
        <f t="shared" si="11"/>
        <v>0</v>
      </c>
      <c r="M40" s="2">
        <f t="shared" si="11"/>
        <v>0</v>
      </c>
      <c r="N40" s="2">
        <f t="shared" si="11"/>
        <v>0</v>
      </c>
      <c r="O40" s="2">
        <f t="shared" si="11"/>
        <v>0.007993830954791701</v>
      </c>
      <c r="P40" s="2">
        <f t="shared" si="11"/>
        <v>0</v>
      </c>
      <c r="R40" s="2">
        <f t="shared" si="0"/>
        <v>0.003456229513054736</v>
      </c>
      <c r="S40" s="2">
        <f t="shared" si="1"/>
        <v>0.004982326453047961</v>
      </c>
      <c r="T40" s="5">
        <f>R40*3/2.69</f>
        <v>0.0038545310554513787</v>
      </c>
    </row>
    <row r="41" spans="1:20" ht="12.75">
      <c r="A41" s="1" t="s">
        <v>25</v>
      </c>
      <c r="B41" s="2">
        <f>B32*5/B35</f>
        <v>0.7892650666195145</v>
      </c>
      <c r="C41" s="2">
        <f aca="true" t="shared" si="12" ref="C41:P41">C32*5/C35</f>
        <v>0.8557261410533261</v>
      </c>
      <c r="D41" s="2">
        <f t="shared" si="12"/>
        <v>0.7700152828909665</v>
      </c>
      <c r="E41" s="2">
        <f t="shared" si="12"/>
        <v>0.8299633025311968</v>
      </c>
      <c r="F41" s="2">
        <f t="shared" si="12"/>
        <v>0.7906875030786745</v>
      </c>
      <c r="G41" s="2">
        <f t="shared" si="12"/>
        <v>0.797921639670645</v>
      </c>
      <c r="H41" s="2">
        <f t="shared" si="12"/>
        <v>0.7945121301533136</v>
      </c>
      <c r="I41" s="2">
        <f t="shared" si="12"/>
        <v>0.7939441795020304</v>
      </c>
      <c r="J41" s="2">
        <f t="shared" si="12"/>
        <v>0.8207890221574639</v>
      </c>
      <c r="K41" s="2">
        <f t="shared" si="12"/>
        <v>0.8319399700450183</v>
      </c>
      <c r="L41" s="2">
        <f t="shared" si="12"/>
        <v>0.7933956058045576</v>
      </c>
      <c r="M41" s="2">
        <f t="shared" si="12"/>
        <v>0.804716796977104</v>
      </c>
      <c r="N41" s="2">
        <f t="shared" si="12"/>
        <v>0.824127810658757</v>
      </c>
      <c r="O41" s="2">
        <f t="shared" si="12"/>
        <v>0.8392752631171274</v>
      </c>
      <c r="P41" s="2">
        <f t="shared" si="12"/>
        <v>0.856162116447912</v>
      </c>
      <c r="R41" s="2">
        <f t="shared" si="0"/>
        <v>0.8128294553805071</v>
      </c>
      <c r="S41" s="2">
        <f t="shared" si="1"/>
        <v>0.02605423535181745</v>
      </c>
      <c r="T41" s="5">
        <f>R41*3/2.69</f>
        <v>0.9065012513537253</v>
      </c>
    </row>
    <row r="42" spans="1:20" ht="12.75">
      <c r="A42" s="1" t="s">
        <v>26</v>
      </c>
      <c r="B42" s="2">
        <f>B33*5/B35</f>
        <v>0.003181047323607332</v>
      </c>
      <c r="C42" s="2">
        <f aca="true" t="shared" si="13" ref="C42:P42">C33*5/C35</f>
        <v>0.002118134012508233</v>
      </c>
      <c r="D42" s="2">
        <f t="shared" si="13"/>
        <v>0</v>
      </c>
      <c r="E42" s="2">
        <f t="shared" si="13"/>
        <v>0.0026805854015006848</v>
      </c>
      <c r="F42" s="2">
        <f t="shared" si="13"/>
        <v>0.0031331909448018337</v>
      </c>
      <c r="G42" s="2">
        <f t="shared" si="13"/>
        <v>0.006309567088896723</v>
      </c>
      <c r="H42" s="2">
        <f t="shared" si="13"/>
        <v>0.0010784658425907325</v>
      </c>
      <c r="I42" s="2">
        <f t="shared" si="13"/>
        <v>0</v>
      </c>
      <c r="J42" s="2">
        <f t="shared" si="13"/>
        <v>0</v>
      </c>
      <c r="K42" s="2">
        <f t="shared" si="13"/>
        <v>0</v>
      </c>
      <c r="L42" s="2">
        <f t="shared" si="13"/>
        <v>0.0017268340686254885</v>
      </c>
      <c r="M42" s="2">
        <f t="shared" si="13"/>
        <v>0.0033661479468138278</v>
      </c>
      <c r="N42" s="2">
        <f t="shared" si="13"/>
        <v>0</v>
      </c>
      <c r="O42" s="2">
        <f t="shared" si="13"/>
        <v>0</v>
      </c>
      <c r="P42" s="2">
        <f t="shared" si="13"/>
        <v>0</v>
      </c>
      <c r="R42" s="2">
        <f t="shared" si="0"/>
        <v>0.0015729315086229904</v>
      </c>
      <c r="S42" s="2">
        <f t="shared" si="1"/>
        <v>0.0018857152436588624</v>
      </c>
      <c r="T42" s="5">
        <f>R42*3/2.69</f>
        <v>0.0017541987085014762</v>
      </c>
    </row>
    <row r="43" spans="1:20" ht="12.75">
      <c r="A43" s="1" t="s">
        <v>27</v>
      </c>
      <c r="B43" s="2">
        <f>B34*5/B35</f>
        <v>1.8527437063946124</v>
      </c>
      <c r="C43" s="2">
        <f aca="true" t="shared" si="14" ref="C43:P43">C34*5/C35</f>
        <v>1.854638390771737</v>
      </c>
      <c r="D43" s="2">
        <f t="shared" si="14"/>
        <v>1.8235776085720614</v>
      </c>
      <c r="E43" s="2">
        <f t="shared" si="14"/>
        <v>1.863184195366723</v>
      </c>
      <c r="F43" s="2">
        <f t="shared" si="14"/>
        <v>1.8278608749592098</v>
      </c>
      <c r="G43" s="2">
        <f t="shared" si="14"/>
        <v>1.8163708087796822</v>
      </c>
      <c r="H43" s="2">
        <f t="shared" si="14"/>
        <v>1.8894517643036144</v>
      </c>
      <c r="I43" s="2">
        <f t="shared" si="14"/>
        <v>1.831826263649553</v>
      </c>
      <c r="J43" s="2">
        <f t="shared" si="14"/>
        <v>1.8444108995972845</v>
      </c>
      <c r="K43" s="2">
        <f t="shared" si="14"/>
        <v>1.9588710276737826</v>
      </c>
      <c r="L43" s="2">
        <f t="shared" si="14"/>
        <v>1.8862745613484821</v>
      </c>
      <c r="M43" s="2">
        <f t="shared" si="14"/>
        <v>1.9421528866179705</v>
      </c>
      <c r="N43" s="2">
        <f t="shared" si="14"/>
        <v>1.8886448096174058</v>
      </c>
      <c r="O43" s="2">
        <f t="shared" si="14"/>
        <v>1.899531294963614</v>
      </c>
      <c r="P43" s="2">
        <f t="shared" si="14"/>
        <v>1.877246138803805</v>
      </c>
      <c r="R43" s="2">
        <f t="shared" si="0"/>
        <v>1.8704523487613032</v>
      </c>
      <c r="S43" s="2">
        <f t="shared" si="1"/>
        <v>0.041846299695945256</v>
      </c>
      <c r="T43" s="5">
        <f>R43*3/2.69</f>
        <v>2.086006336908517</v>
      </c>
    </row>
    <row r="44" spans="1:19" ht="12.75">
      <c r="A44" s="1" t="s">
        <v>49</v>
      </c>
      <c r="B44" s="2">
        <f>SUM(B38:B43)</f>
        <v>5</v>
      </c>
      <c r="C44" s="2">
        <f aca="true" t="shared" si="15" ref="C44:P44">SUM(C38:C43)</f>
        <v>4.999999999999999</v>
      </c>
      <c r="D44" s="2">
        <f t="shared" si="15"/>
        <v>5</v>
      </c>
      <c r="E44" s="2">
        <f t="shared" si="15"/>
        <v>5</v>
      </c>
      <c r="F44" s="2">
        <f t="shared" si="15"/>
        <v>5</v>
      </c>
      <c r="G44" s="2">
        <f t="shared" si="15"/>
        <v>5</v>
      </c>
      <c r="H44" s="2">
        <f t="shared" si="15"/>
        <v>5</v>
      </c>
      <c r="I44" s="2">
        <f t="shared" si="15"/>
        <v>4.999999999999999</v>
      </c>
      <c r="J44" s="2">
        <f t="shared" si="15"/>
        <v>5</v>
      </c>
      <c r="K44" s="2">
        <f t="shared" si="15"/>
        <v>5</v>
      </c>
      <c r="L44" s="2">
        <f t="shared" si="15"/>
        <v>4.999999999999999</v>
      </c>
      <c r="M44" s="2">
        <f t="shared" si="15"/>
        <v>4.999999999999999</v>
      </c>
      <c r="N44" s="2">
        <f t="shared" si="15"/>
        <v>5</v>
      </c>
      <c r="O44" s="2">
        <f t="shared" si="15"/>
        <v>5</v>
      </c>
      <c r="P44" s="2">
        <f t="shared" si="15"/>
        <v>5</v>
      </c>
      <c r="R44" s="2">
        <f t="shared" si="0"/>
        <v>5</v>
      </c>
      <c r="S44" s="2">
        <f t="shared" si="1"/>
        <v>0</v>
      </c>
    </row>
    <row r="46" spans="2:21" ht="20.25">
      <c r="B46" s="2"/>
      <c r="C46" s="2"/>
      <c r="D46" s="2"/>
      <c r="E46" s="2"/>
      <c r="F46" s="2"/>
      <c r="G46" s="2"/>
      <c r="H46" s="2"/>
      <c r="I46" s="2"/>
      <c r="J46" s="3" t="s">
        <v>48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20.25">
      <c r="J47" s="3" t="s">
        <v>50</v>
      </c>
    </row>
    <row r="48" spans="2:21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ht="15.75" customHeight="1">
      <c r="J49" s="3"/>
    </row>
    <row r="50" spans="1:8" ht="12.75">
      <c r="A50" s="1" t="s">
        <v>29</v>
      </c>
      <c r="B50" s="1" t="s">
        <v>30</v>
      </c>
      <c r="C50" s="1" t="s">
        <v>31</v>
      </c>
      <c r="D50" s="1" t="s">
        <v>32</v>
      </c>
      <c r="E50" s="1" t="s">
        <v>33</v>
      </c>
      <c r="F50" s="1" t="s">
        <v>34</v>
      </c>
      <c r="G50" s="1" t="s">
        <v>35</v>
      </c>
      <c r="H50" s="1" t="s">
        <v>36</v>
      </c>
    </row>
    <row r="51" spans="1:8" ht="12.75">
      <c r="A51" s="1" t="s">
        <v>37</v>
      </c>
      <c r="B51" s="1" t="s">
        <v>22</v>
      </c>
      <c r="C51" s="1" t="s">
        <v>38</v>
      </c>
      <c r="D51" s="1">
        <v>20</v>
      </c>
      <c r="E51" s="1">
        <v>10</v>
      </c>
      <c r="F51" s="1">
        <v>250</v>
      </c>
      <c r="G51" s="1">
        <v>-300</v>
      </c>
      <c r="H51" s="1" t="s">
        <v>39</v>
      </c>
    </row>
    <row r="52" spans="1:8" ht="12.75">
      <c r="A52" s="1" t="s">
        <v>37</v>
      </c>
      <c r="B52" s="1" t="s">
        <v>23</v>
      </c>
      <c r="C52" s="1" t="s">
        <v>38</v>
      </c>
      <c r="D52" s="1">
        <v>20</v>
      </c>
      <c r="E52" s="1">
        <v>10</v>
      </c>
      <c r="F52" s="1">
        <v>300</v>
      </c>
      <c r="G52" s="1">
        <v>0</v>
      </c>
      <c r="H52" s="1" t="s">
        <v>40</v>
      </c>
    </row>
    <row r="53" spans="1:8" ht="12.75">
      <c r="A53" s="1" t="s">
        <v>37</v>
      </c>
      <c r="B53" s="1" t="s">
        <v>26</v>
      </c>
      <c r="C53" s="1" t="s">
        <v>41</v>
      </c>
      <c r="D53" s="1">
        <v>20</v>
      </c>
      <c r="E53" s="1">
        <v>10</v>
      </c>
      <c r="F53" s="1">
        <v>300</v>
      </c>
      <c r="G53" s="1">
        <v>-400</v>
      </c>
      <c r="H53" s="1" t="s">
        <v>42</v>
      </c>
    </row>
    <row r="54" spans="1:8" ht="12.75">
      <c r="A54" s="1" t="s">
        <v>37</v>
      </c>
      <c r="B54" s="1" t="s">
        <v>27</v>
      </c>
      <c r="C54" s="1" t="s">
        <v>43</v>
      </c>
      <c r="D54" s="1">
        <v>20</v>
      </c>
      <c r="E54" s="1">
        <v>10</v>
      </c>
      <c r="F54" s="1">
        <v>500</v>
      </c>
      <c r="G54" s="1">
        <v>-500</v>
      </c>
      <c r="H54" s="1" t="s">
        <v>44</v>
      </c>
    </row>
    <row r="55" spans="1:8" ht="12.75">
      <c r="A55" s="1" t="s">
        <v>45</v>
      </c>
      <c r="B55" s="1" t="s">
        <v>24</v>
      </c>
      <c r="C55" s="1" t="s">
        <v>38</v>
      </c>
      <c r="D55" s="1">
        <v>20</v>
      </c>
      <c r="E55" s="1">
        <v>10</v>
      </c>
      <c r="F55" s="1">
        <v>350</v>
      </c>
      <c r="G55" s="1">
        <v>-350</v>
      </c>
      <c r="H55" s="1" t="s">
        <v>46</v>
      </c>
    </row>
    <row r="56" spans="1:8" ht="12.75">
      <c r="A56" s="1" t="s">
        <v>45</v>
      </c>
      <c r="B56" s="1" t="s">
        <v>25</v>
      </c>
      <c r="C56" s="1" t="s">
        <v>38</v>
      </c>
      <c r="D56" s="1">
        <v>20</v>
      </c>
      <c r="E56" s="1">
        <v>10</v>
      </c>
      <c r="F56" s="1">
        <v>300</v>
      </c>
      <c r="G56" s="1">
        <v>-250</v>
      </c>
      <c r="H56" s="1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2007-06-30T02:11:07Z</dcterms:created>
  <dcterms:modified xsi:type="dcterms:W3CDTF">2007-07-02T19:04:29Z</dcterms:modified>
  <cp:category/>
  <cp:version/>
  <cp:contentType/>
  <cp:contentStatus/>
</cp:coreProperties>
</file>