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492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<sst xmlns="http://schemas.openxmlformats.org/spreadsheetml/2006/main" count="128" uniqueCount="91">
  <si>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</si>
  <si>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</si>
  <si>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</si>
  <si>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</si>
  <si>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</si>
  <si>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</si>
  <si>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</si>
  <si>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</si>
  <si>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</si>
  <si>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</si>
  <si>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</si>
  <si>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</si>
  <si>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</si>
  <si>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</si>
  <si>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</si>
  <si>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</si>
  <si>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</si>
  <si>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</si>
  <si>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</si>
  <si>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</si>
  <si>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</si>
  <si>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</si>
  <si>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</si>
  <si>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</si>
  <si>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</si>
  <si>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</si>
  <si>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</si>
  <si>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</si>
  <si>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</si>
  <si>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</si>
  <si>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</si>
  <si>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K2O3</t>
  </si>
  <si>
    <t>Cl</t>
  </si>
  <si>
    <t>CaO</t>
  </si>
  <si>
    <t>TiO2</t>
  </si>
  <si>
    <t>Cr2O3</t>
  </si>
  <si>
    <t>Mn2O3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</si>
  <si>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</si>
  <si>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</si>
  <si>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</si>
  <si>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</si>
  <si>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</si>
  <si>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</si>
  <si>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</si>
  <si>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</si>
  <si>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</si>
  <si>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</si>
  <si>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</si>
  <si>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</si>
  <si>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</si>
  <si>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</si>
  <si>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</si>
  <si>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</si>
  <si>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</si>
  <si>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</si>
  <si>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</si>
  <si>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</si>
  <si>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</si>
  <si>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</si>
  <si>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</si>
  <si>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</si>
  <si>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</si>
  <si>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</si>
  <si>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</si>
  <si>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</si>
  <si>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</si>
  <si>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</si>
  <si>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LIF</t>
  </si>
  <si>
    <t>rhod-791</t>
  </si>
  <si>
    <t>PET</t>
  </si>
  <si>
    <t>kspar-OR1</t>
  </si>
  <si>
    <t>scap-s</t>
  </si>
  <si>
    <t>rutile1</t>
  </si>
  <si>
    <t>chrom-s</t>
  </si>
  <si>
    <t>fayalite</t>
  </si>
  <si>
    <t>not present in the wds scan; not in totals</t>
  </si>
  <si>
    <t>Fe2O3</t>
  </si>
  <si>
    <t>ideal</t>
  </si>
  <si>
    <t>measured</t>
  </si>
  <si>
    <t>OH assumed by stoichiometry, Mn2+ and  Mn3+ splitted by charge balance</t>
  </si>
  <si>
    <t>Fe3</t>
  </si>
  <si>
    <t>trace</t>
  </si>
  <si>
    <t>Mn2</t>
  </si>
  <si>
    <t>Mn3</t>
  </si>
  <si>
    <t>average</t>
  </si>
  <si>
    <t>stdev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</si>
  <si>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)O(OH)</t>
    </r>
  </si>
  <si>
    <r>
      <t>(Ca</t>
    </r>
    <r>
      <rPr>
        <vertAlign val="subscript"/>
        <sz val="14"/>
        <rFont val="Times New Roman"/>
        <family val="1"/>
      </rPr>
      <t>1.96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)O(OH)</t>
    </r>
  </si>
  <si>
    <t>Al tot</t>
  </si>
  <si>
    <t>H2O*</t>
  </si>
  <si>
    <t>epidote R070205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</si>
</sst>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workbookViewId="0" topLeftCell="A1">
      <selection activeCell="D37" sqref="D37"/>
    </sheetView>
  </sheetViews>
  <sheetFormatPr defaultColWidth="9.00390625" defaultRowHeight="13.5"/>
  <cols>
    <col min="1" max="21" width="5.25390625" style="1" customWidth="1"/>
    <col min="22" max="22" width="3.00390625" style="1" customWidth="1"/>
    <col min="23" max="16384" width="5.25390625" style="1" customWidth="1"/>
  </cols>
  <sheetData>
    <row r="1" spans="2:4" ht="15.75">
      <c r="B1" s="10" t="s">
        <v>90</v>
      </c>
      <c r="C1" s="10"/>
      <c r="D1" s="10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84</v>
      </c>
      <c r="X3" s="1" t="s">
        <v>85</v>
      </c>
    </row>
    <row r="4" spans="1:45" ht="12.75">
      <c r="A4" s="1" t="s">
        <v>30</v>
      </c>
      <c r="B4" s="2">
        <v>36.57</v>
      </c>
      <c r="C4" s="2">
        <v>37.32</v>
      </c>
      <c r="D4" s="2">
        <v>36.64</v>
      </c>
      <c r="E4" s="2">
        <v>36.53</v>
      </c>
      <c r="F4" s="2">
        <v>36.5</v>
      </c>
      <c r="G4" s="2">
        <v>36.39</v>
      </c>
      <c r="H4" s="2">
        <v>36.29</v>
      </c>
      <c r="I4" s="2">
        <v>36.36</v>
      </c>
      <c r="J4" s="2">
        <v>36.65</v>
      </c>
      <c r="K4" s="2">
        <v>36.12</v>
      </c>
      <c r="L4" s="2">
        <v>36.6</v>
      </c>
      <c r="M4" s="2">
        <v>36.42</v>
      </c>
      <c r="N4" s="2">
        <v>36.89</v>
      </c>
      <c r="O4" s="2">
        <v>36.79</v>
      </c>
      <c r="P4" s="2">
        <v>36.63</v>
      </c>
      <c r="Q4" s="2">
        <v>36.54</v>
      </c>
      <c r="R4" s="2">
        <v>36.95</v>
      </c>
      <c r="S4" s="2">
        <v>36.04</v>
      </c>
      <c r="T4" s="2">
        <v>36.67</v>
      </c>
      <c r="U4" s="2">
        <v>36.38</v>
      </c>
      <c r="V4" s="2"/>
      <c r="W4" s="2">
        <f>AVERAGE(B4:U4)</f>
        <v>36.564</v>
      </c>
      <c r="X4" s="2">
        <f>STDEV(B4:U4)</f>
        <v>0.2890164810457036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2.75">
      <c r="A5" s="1" t="s">
        <v>29</v>
      </c>
      <c r="B5" s="2">
        <v>23.39</v>
      </c>
      <c r="C5" s="2">
        <v>23.25</v>
      </c>
      <c r="D5" s="2">
        <v>23.22</v>
      </c>
      <c r="E5" s="2">
        <v>24.86</v>
      </c>
      <c r="F5" s="2">
        <v>22.85</v>
      </c>
      <c r="G5" s="2">
        <v>22.78</v>
      </c>
      <c r="H5" s="2">
        <v>21.94</v>
      </c>
      <c r="I5" s="2">
        <v>21.92</v>
      </c>
      <c r="J5" s="2">
        <v>22.64</v>
      </c>
      <c r="K5" s="2">
        <v>22.36</v>
      </c>
      <c r="L5" s="2">
        <v>21.43</v>
      </c>
      <c r="M5" s="2">
        <v>23.05</v>
      </c>
      <c r="N5" s="2">
        <v>24.46</v>
      </c>
      <c r="O5" s="2">
        <v>23.16</v>
      </c>
      <c r="P5" s="2">
        <v>23.26</v>
      </c>
      <c r="Q5" s="2">
        <v>22.8</v>
      </c>
      <c r="R5" s="2">
        <v>23.34</v>
      </c>
      <c r="S5" s="2">
        <v>23.04</v>
      </c>
      <c r="T5" s="2">
        <v>23.38</v>
      </c>
      <c r="U5" s="2">
        <v>22.74</v>
      </c>
      <c r="V5" s="2"/>
      <c r="W5" s="2">
        <f aca="true" t="shared" si="0" ref="W5:W16">AVERAGE(B5:U5)</f>
        <v>22.9935</v>
      </c>
      <c r="X5" s="2">
        <f aca="true" t="shared" si="1" ref="X5:X16">STDEV(B5:U5)</f>
        <v>0.7841607984939293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2.75">
      <c r="A6" s="1" t="s">
        <v>33</v>
      </c>
      <c r="B6" s="2">
        <v>22.74</v>
      </c>
      <c r="C6" s="2">
        <v>22.72</v>
      </c>
      <c r="D6" s="2">
        <v>22.37</v>
      </c>
      <c r="E6" s="2">
        <v>22.95</v>
      </c>
      <c r="F6" s="2">
        <v>21.65</v>
      </c>
      <c r="G6" s="2">
        <v>22.21</v>
      </c>
      <c r="H6" s="2">
        <v>21.04</v>
      </c>
      <c r="I6" s="2">
        <v>21.19</v>
      </c>
      <c r="J6" s="2">
        <v>22.03</v>
      </c>
      <c r="K6" s="2">
        <v>21.18</v>
      </c>
      <c r="L6" s="2">
        <v>22.18</v>
      </c>
      <c r="M6" s="2">
        <v>22.4</v>
      </c>
      <c r="N6" s="2">
        <v>22.73</v>
      </c>
      <c r="O6" s="2">
        <v>22.54</v>
      </c>
      <c r="P6" s="2">
        <v>22.41</v>
      </c>
      <c r="Q6" s="2">
        <v>23.07</v>
      </c>
      <c r="R6" s="2">
        <v>22.81</v>
      </c>
      <c r="S6" s="2">
        <v>21.58</v>
      </c>
      <c r="T6" s="2">
        <v>21.79</v>
      </c>
      <c r="U6" s="2">
        <v>22.15</v>
      </c>
      <c r="V6" s="2"/>
      <c r="W6" s="2">
        <f t="shared" si="0"/>
        <v>22.187000000000005</v>
      </c>
      <c r="X6" s="2">
        <f t="shared" si="1"/>
        <v>0.6092540736963672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2.75">
      <c r="A7" s="1" t="s">
        <v>76</v>
      </c>
      <c r="B7" s="2">
        <v>11.79141</v>
      </c>
      <c r="C7" s="2">
        <v>11.947440000000002</v>
      </c>
      <c r="D7" s="2">
        <v>11.18958</v>
      </c>
      <c r="E7" s="2">
        <v>9.350655000000001</v>
      </c>
      <c r="F7" s="2">
        <v>11.100420000000002</v>
      </c>
      <c r="G7" s="2">
        <v>11.679960000000001</v>
      </c>
      <c r="H7" s="2">
        <v>12.738735</v>
      </c>
      <c r="I7" s="2">
        <v>12.471255</v>
      </c>
      <c r="J7" s="2">
        <v>11.74683</v>
      </c>
      <c r="K7" s="2">
        <v>12.170340000000001</v>
      </c>
      <c r="L7" s="2">
        <v>13.719495000000002</v>
      </c>
      <c r="M7" s="2">
        <v>11.99202</v>
      </c>
      <c r="N7" s="2">
        <v>9.67386</v>
      </c>
      <c r="O7" s="2">
        <v>11.601945</v>
      </c>
      <c r="P7" s="2">
        <v>12.148050000000001</v>
      </c>
      <c r="Q7" s="2">
        <v>11.54622</v>
      </c>
      <c r="R7" s="2">
        <v>10.98897</v>
      </c>
      <c r="S7" s="2">
        <v>11.52393</v>
      </c>
      <c r="T7" s="2">
        <v>11.089274999999999</v>
      </c>
      <c r="U7" s="2">
        <v>11.99202</v>
      </c>
      <c r="V7" s="2"/>
      <c r="W7" s="2">
        <f t="shared" si="0"/>
        <v>11.6231205</v>
      </c>
      <c r="X7" s="2">
        <f t="shared" si="1"/>
        <v>0.9593351545195818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2.75">
      <c r="A8" s="1" t="s">
        <v>36</v>
      </c>
      <c r="B8" s="2">
        <v>0.85</v>
      </c>
      <c r="C8" s="2">
        <v>0.89</v>
      </c>
      <c r="D8" s="2">
        <v>1.68</v>
      </c>
      <c r="E8" s="2">
        <v>1.67</v>
      </c>
      <c r="F8" s="2">
        <v>1.73</v>
      </c>
      <c r="G8" s="2">
        <v>1.73</v>
      </c>
      <c r="H8" s="2">
        <v>2.37</v>
      </c>
      <c r="I8" s="2">
        <v>2.45</v>
      </c>
      <c r="J8" s="2">
        <v>1.93</v>
      </c>
      <c r="K8" s="2">
        <v>2.44</v>
      </c>
      <c r="L8" s="2">
        <v>1.13</v>
      </c>
      <c r="M8" s="2">
        <v>0.93</v>
      </c>
      <c r="N8" s="2">
        <v>1.57</v>
      </c>
      <c r="O8" s="2">
        <v>0.88</v>
      </c>
      <c r="P8" s="2">
        <v>1.02</v>
      </c>
      <c r="Q8" s="2">
        <v>1.21</v>
      </c>
      <c r="R8" s="2">
        <v>1.27</v>
      </c>
      <c r="S8" s="2">
        <v>1.7</v>
      </c>
      <c r="T8" s="2">
        <v>1.56</v>
      </c>
      <c r="U8" s="2">
        <v>1.5</v>
      </c>
      <c r="V8" s="2"/>
      <c r="W8" s="2">
        <f t="shared" si="0"/>
        <v>1.5254999999999999</v>
      </c>
      <c r="X8" s="2">
        <f t="shared" si="1"/>
        <v>0.509834596501134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>
      <c r="A9" s="1" t="s">
        <v>27</v>
      </c>
      <c r="B9" s="2">
        <v>0.01</v>
      </c>
      <c r="C9" s="2">
        <v>0.08</v>
      </c>
      <c r="D9" s="2">
        <v>0.05</v>
      </c>
      <c r="E9" s="2">
        <v>0.08</v>
      </c>
      <c r="F9" s="2">
        <v>0.08</v>
      </c>
      <c r="G9" s="2">
        <v>0.09</v>
      </c>
      <c r="H9" s="2">
        <v>0.08</v>
      </c>
      <c r="I9" s="2">
        <v>0.09</v>
      </c>
      <c r="J9" s="2">
        <v>0.07</v>
      </c>
      <c r="K9" s="2">
        <v>0.15</v>
      </c>
      <c r="L9" s="2">
        <v>0.11</v>
      </c>
      <c r="M9" s="2">
        <v>0.08</v>
      </c>
      <c r="N9" s="2">
        <v>0.12</v>
      </c>
      <c r="O9" s="2">
        <v>0.05</v>
      </c>
      <c r="P9" s="2">
        <v>0.08</v>
      </c>
      <c r="Q9" s="2">
        <v>0.1</v>
      </c>
      <c r="R9" s="2">
        <v>0.14</v>
      </c>
      <c r="S9" s="2">
        <v>0.24</v>
      </c>
      <c r="T9" s="2">
        <v>0.05</v>
      </c>
      <c r="U9" s="2">
        <v>0.06</v>
      </c>
      <c r="V9" s="2"/>
      <c r="W9" s="2">
        <f t="shared" si="0"/>
        <v>0.09050000000000002</v>
      </c>
      <c r="X9" s="2">
        <f t="shared" si="1"/>
        <v>0.047625181309227986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26" s="3" customFormat="1" ht="12.75">
      <c r="A10" s="3" t="s">
        <v>34</v>
      </c>
      <c r="B10" s="4">
        <v>0.01</v>
      </c>
      <c r="C10" s="4">
        <v>0.04</v>
      </c>
      <c r="D10" s="4">
        <v>0.04</v>
      </c>
      <c r="E10" s="4">
        <v>0.12</v>
      </c>
      <c r="F10" s="4">
        <v>0.03</v>
      </c>
      <c r="G10" s="4">
        <v>0.01</v>
      </c>
      <c r="H10" s="4">
        <v>0</v>
      </c>
      <c r="I10" s="4">
        <v>0.04</v>
      </c>
      <c r="J10" s="4">
        <v>0.04</v>
      </c>
      <c r="K10" s="4">
        <v>0.02</v>
      </c>
      <c r="L10" s="4">
        <v>0.1</v>
      </c>
      <c r="M10" s="4">
        <v>0.08</v>
      </c>
      <c r="N10" s="4">
        <v>0.11</v>
      </c>
      <c r="O10" s="4">
        <v>0.04</v>
      </c>
      <c r="P10" s="4">
        <v>0.03</v>
      </c>
      <c r="Q10" s="4">
        <v>0.1</v>
      </c>
      <c r="R10" s="4">
        <v>0.12</v>
      </c>
      <c r="S10" s="4">
        <v>0.03</v>
      </c>
      <c r="T10" s="4">
        <v>0.05</v>
      </c>
      <c r="U10" s="4">
        <v>0.07</v>
      </c>
      <c r="V10" s="4"/>
      <c r="W10" s="4">
        <f t="shared" si="0"/>
        <v>0.054000000000000006</v>
      </c>
      <c r="X10" s="4">
        <f t="shared" si="1"/>
        <v>0.03816860103885336</v>
      </c>
      <c r="Y10" s="4" t="s">
        <v>75</v>
      </c>
      <c r="Z10" s="4"/>
    </row>
    <row r="11" spans="1:26" s="3" customFormat="1" ht="12.75">
      <c r="A11" s="3" t="s">
        <v>32</v>
      </c>
      <c r="B11" s="4">
        <v>0.02</v>
      </c>
      <c r="C11" s="4">
        <v>0.04</v>
      </c>
      <c r="D11" s="4">
        <v>0.02</v>
      </c>
      <c r="E11" s="4">
        <v>0.04</v>
      </c>
      <c r="F11" s="4">
        <v>0</v>
      </c>
      <c r="G11" s="4">
        <v>0.02</v>
      </c>
      <c r="H11" s="4">
        <v>0.03</v>
      </c>
      <c r="I11" s="4">
        <v>0.04</v>
      </c>
      <c r="J11" s="4">
        <v>0.01</v>
      </c>
      <c r="K11" s="4">
        <v>0.06</v>
      </c>
      <c r="L11" s="4">
        <v>0.03</v>
      </c>
      <c r="M11" s="4">
        <v>0.04</v>
      </c>
      <c r="N11" s="4">
        <v>0.05</v>
      </c>
      <c r="O11" s="4">
        <v>0.04</v>
      </c>
      <c r="P11" s="4">
        <v>0.03</v>
      </c>
      <c r="Q11" s="4">
        <v>0.04</v>
      </c>
      <c r="R11" s="4">
        <v>0.06</v>
      </c>
      <c r="S11" s="4">
        <v>0.16</v>
      </c>
      <c r="T11" s="4">
        <v>0.03</v>
      </c>
      <c r="U11" s="4">
        <v>0.01</v>
      </c>
      <c r="V11" s="4"/>
      <c r="W11" s="4">
        <f t="shared" si="0"/>
        <v>0.038500000000000006</v>
      </c>
      <c r="X11" s="4">
        <f t="shared" si="1"/>
        <v>0.03265046142980137</v>
      </c>
      <c r="Y11" s="4" t="s">
        <v>75</v>
      </c>
      <c r="Z11" s="4"/>
    </row>
    <row r="12" spans="1:26" s="3" customFormat="1" ht="12.75">
      <c r="A12" s="3" t="s">
        <v>26</v>
      </c>
      <c r="B12" s="4">
        <v>0</v>
      </c>
      <c r="C12" s="4">
        <v>0</v>
      </c>
      <c r="D12" s="4">
        <v>0</v>
      </c>
      <c r="E12" s="4">
        <v>0.06</v>
      </c>
      <c r="F12" s="4">
        <v>0</v>
      </c>
      <c r="G12" s="4">
        <v>0</v>
      </c>
      <c r="H12" s="4">
        <v>0</v>
      </c>
      <c r="I12" s="4">
        <v>0.11</v>
      </c>
      <c r="J12" s="4">
        <v>0</v>
      </c>
      <c r="K12" s="4">
        <v>0.06</v>
      </c>
      <c r="L12" s="4">
        <v>0.02</v>
      </c>
      <c r="M12" s="4">
        <v>0</v>
      </c>
      <c r="N12" s="4">
        <v>0.05</v>
      </c>
      <c r="O12" s="4">
        <v>0</v>
      </c>
      <c r="P12" s="4">
        <v>0.02</v>
      </c>
      <c r="Q12" s="4">
        <v>0</v>
      </c>
      <c r="R12" s="4">
        <v>0.11</v>
      </c>
      <c r="S12" s="4">
        <v>0.03</v>
      </c>
      <c r="T12" s="4">
        <v>0.02</v>
      </c>
      <c r="U12" s="4">
        <v>0.08</v>
      </c>
      <c r="V12" s="4"/>
      <c r="W12" s="4">
        <f t="shared" si="0"/>
        <v>0.027999999999999997</v>
      </c>
      <c r="X12" s="4">
        <f t="shared" si="1"/>
        <v>0.03750087718272313</v>
      </c>
      <c r="Y12" s="4" t="s">
        <v>75</v>
      </c>
      <c r="Z12" s="4"/>
    </row>
    <row r="13" spans="1:26" s="3" customFormat="1" ht="12.75">
      <c r="A13" s="3" t="s">
        <v>31</v>
      </c>
      <c r="B13" s="4">
        <v>0</v>
      </c>
      <c r="C13" s="4">
        <v>0.02</v>
      </c>
      <c r="D13" s="4">
        <v>0.02</v>
      </c>
      <c r="E13" s="4">
        <v>0.02</v>
      </c>
      <c r="F13" s="4">
        <v>0</v>
      </c>
      <c r="G13" s="4">
        <v>0.01</v>
      </c>
      <c r="H13" s="4">
        <v>0.01</v>
      </c>
      <c r="I13" s="4">
        <v>0</v>
      </c>
      <c r="J13" s="4">
        <v>0.01</v>
      </c>
      <c r="K13" s="4">
        <v>0.02</v>
      </c>
      <c r="L13" s="4">
        <v>0.01</v>
      </c>
      <c r="M13" s="4">
        <v>0</v>
      </c>
      <c r="N13" s="4">
        <v>0.02</v>
      </c>
      <c r="O13" s="4">
        <v>0.02</v>
      </c>
      <c r="P13" s="4">
        <v>0.02</v>
      </c>
      <c r="Q13" s="4">
        <v>0.01</v>
      </c>
      <c r="R13" s="4">
        <v>0.03</v>
      </c>
      <c r="S13" s="4">
        <v>0.05</v>
      </c>
      <c r="T13" s="4">
        <v>0.04</v>
      </c>
      <c r="U13" s="4">
        <v>0.02</v>
      </c>
      <c r="V13" s="4"/>
      <c r="W13" s="4">
        <f t="shared" si="0"/>
        <v>0.016499999999999997</v>
      </c>
      <c r="X13" s="4">
        <f t="shared" si="1"/>
        <v>0.013088765773505321</v>
      </c>
      <c r="Y13" s="4" t="s">
        <v>75</v>
      </c>
      <c r="Z13" s="4"/>
    </row>
    <row r="14" spans="1:26" s="3" customFormat="1" ht="12.75">
      <c r="A14" s="3" t="s">
        <v>28</v>
      </c>
      <c r="B14" s="4">
        <v>0</v>
      </c>
      <c r="C14" s="4">
        <v>0.02</v>
      </c>
      <c r="D14" s="4">
        <v>0.02</v>
      </c>
      <c r="E14" s="4">
        <v>0.01</v>
      </c>
      <c r="F14" s="4">
        <v>0.04</v>
      </c>
      <c r="G14" s="4">
        <v>0</v>
      </c>
      <c r="H14" s="4">
        <v>0</v>
      </c>
      <c r="I14" s="4">
        <v>0.01</v>
      </c>
      <c r="J14" s="4">
        <v>0.03</v>
      </c>
      <c r="K14" s="4">
        <v>0.02</v>
      </c>
      <c r="L14" s="4">
        <v>0.02</v>
      </c>
      <c r="M14" s="4">
        <v>0</v>
      </c>
      <c r="N14" s="4">
        <v>0</v>
      </c>
      <c r="O14" s="4">
        <v>0.01</v>
      </c>
      <c r="P14" s="4">
        <v>0.01</v>
      </c>
      <c r="Q14" s="4">
        <v>0.02</v>
      </c>
      <c r="R14" s="4">
        <v>0.03</v>
      </c>
      <c r="S14" s="4">
        <v>0.01</v>
      </c>
      <c r="T14" s="4">
        <v>0.02</v>
      </c>
      <c r="U14" s="4">
        <v>0</v>
      </c>
      <c r="V14" s="4"/>
      <c r="W14" s="4">
        <f t="shared" si="0"/>
        <v>0.013500000000000002</v>
      </c>
      <c r="X14" s="4">
        <f t="shared" si="1"/>
        <v>0.011821033884786185</v>
      </c>
      <c r="Y14" s="4" t="s">
        <v>75</v>
      </c>
      <c r="Z14" s="4"/>
    </row>
    <row r="15" spans="1:26" s="3" customFormat="1" ht="12.75">
      <c r="A15" s="3" t="s">
        <v>35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0.03</v>
      </c>
      <c r="I15" s="4">
        <v>0.01</v>
      </c>
      <c r="J15" s="4">
        <v>0</v>
      </c>
      <c r="K15" s="4">
        <v>0.01</v>
      </c>
      <c r="L15" s="4">
        <v>0.01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0.02</v>
      </c>
      <c r="S15" s="4">
        <v>0.02</v>
      </c>
      <c r="T15" s="4">
        <v>0.01</v>
      </c>
      <c r="U15" s="4">
        <v>0.06</v>
      </c>
      <c r="V15" s="4"/>
      <c r="W15" s="4">
        <f t="shared" si="0"/>
        <v>0.008499999999999999</v>
      </c>
      <c r="X15" s="4">
        <f t="shared" si="1"/>
        <v>0.014964871146156009</v>
      </c>
      <c r="Y15" s="4" t="s">
        <v>75</v>
      </c>
      <c r="Z15" s="4"/>
    </row>
    <row r="16" spans="1:26" ht="12.75">
      <c r="A16" s="1" t="s">
        <v>37</v>
      </c>
      <c r="B16" s="2">
        <f>SUM(B4:B9)</f>
        <v>95.35141</v>
      </c>
      <c r="C16" s="2">
        <f aca="true" t="shared" si="2" ref="C16:U16">SUM(C4:C9)</f>
        <v>96.20743999999999</v>
      </c>
      <c r="D16" s="2">
        <f t="shared" si="2"/>
        <v>95.14958</v>
      </c>
      <c r="E16" s="2">
        <f t="shared" si="2"/>
        <v>95.440655</v>
      </c>
      <c r="F16" s="2">
        <f t="shared" si="2"/>
        <v>93.91042</v>
      </c>
      <c r="G16" s="2">
        <f t="shared" si="2"/>
        <v>94.87996</v>
      </c>
      <c r="H16" s="2">
        <f t="shared" si="2"/>
        <v>94.45873500000002</v>
      </c>
      <c r="I16" s="2">
        <f t="shared" si="2"/>
        <v>94.481255</v>
      </c>
      <c r="J16" s="2">
        <f t="shared" si="2"/>
        <v>95.06683</v>
      </c>
      <c r="K16" s="2">
        <f t="shared" si="2"/>
        <v>94.42034</v>
      </c>
      <c r="L16" s="2">
        <f t="shared" si="2"/>
        <v>95.169495</v>
      </c>
      <c r="M16" s="2">
        <f t="shared" si="2"/>
        <v>94.87202</v>
      </c>
      <c r="N16" s="2">
        <f t="shared" si="2"/>
        <v>95.44386</v>
      </c>
      <c r="O16" s="2">
        <f t="shared" si="2"/>
        <v>95.021945</v>
      </c>
      <c r="P16" s="2">
        <f t="shared" si="2"/>
        <v>95.54804999999999</v>
      </c>
      <c r="Q16" s="2">
        <f t="shared" si="2"/>
        <v>95.26621999999999</v>
      </c>
      <c r="R16" s="2">
        <f t="shared" si="2"/>
        <v>95.49897</v>
      </c>
      <c r="S16" s="2">
        <f t="shared" si="2"/>
        <v>94.12393</v>
      </c>
      <c r="T16" s="2">
        <f t="shared" si="2"/>
        <v>94.539275</v>
      </c>
      <c r="U16" s="2">
        <f t="shared" si="2"/>
        <v>94.82202000000001</v>
      </c>
      <c r="V16" s="2"/>
      <c r="W16" s="2">
        <f t="shared" si="0"/>
        <v>94.98362050000001</v>
      </c>
      <c r="X16" s="2">
        <f t="shared" si="1"/>
        <v>0.5511214702843783</v>
      </c>
      <c r="Y16" s="2"/>
      <c r="Z16" s="2"/>
    </row>
    <row r="17" spans="1:26" ht="12.75">
      <c r="A17" s="1" t="s">
        <v>89</v>
      </c>
      <c r="B17" s="2">
        <f>100-SUM(B4:B9)</f>
        <v>4.648589999999999</v>
      </c>
      <c r="C17" s="2">
        <f aca="true" t="shared" si="3" ref="C17:U17">100-SUM(C4:C9)</f>
        <v>3.792560000000009</v>
      </c>
      <c r="D17" s="2">
        <f t="shared" si="3"/>
        <v>4.85042</v>
      </c>
      <c r="E17" s="2">
        <f t="shared" si="3"/>
        <v>4.559344999999993</v>
      </c>
      <c r="F17" s="2">
        <f t="shared" si="3"/>
        <v>6.089579999999998</v>
      </c>
      <c r="G17" s="2">
        <f t="shared" si="3"/>
        <v>5.120040000000003</v>
      </c>
      <c r="H17" s="2">
        <f t="shared" si="3"/>
        <v>5.5412649999999815</v>
      </c>
      <c r="I17" s="2">
        <f t="shared" si="3"/>
        <v>5.518744999999996</v>
      </c>
      <c r="J17" s="2">
        <f t="shared" si="3"/>
        <v>4.933170000000004</v>
      </c>
      <c r="K17" s="2">
        <f t="shared" si="3"/>
        <v>5.579660000000004</v>
      </c>
      <c r="L17" s="2">
        <f t="shared" si="3"/>
        <v>4.830505000000002</v>
      </c>
      <c r="M17" s="2">
        <f t="shared" si="3"/>
        <v>5.127979999999994</v>
      </c>
      <c r="N17" s="2">
        <f t="shared" si="3"/>
        <v>4.556139999999999</v>
      </c>
      <c r="O17" s="2">
        <f t="shared" si="3"/>
        <v>4.978054999999998</v>
      </c>
      <c r="P17" s="2">
        <f t="shared" si="3"/>
        <v>4.451950000000011</v>
      </c>
      <c r="Q17" s="2">
        <f t="shared" si="3"/>
        <v>4.73378000000001</v>
      </c>
      <c r="R17" s="2">
        <f t="shared" si="3"/>
        <v>4.50103</v>
      </c>
      <c r="S17" s="2">
        <f t="shared" si="3"/>
        <v>5.876069999999999</v>
      </c>
      <c r="T17" s="2">
        <f t="shared" si="3"/>
        <v>5.4607249999999965</v>
      </c>
      <c r="U17" s="2">
        <f t="shared" si="3"/>
        <v>5.177979999999991</v>
      </c>
      <c r="V17" s="2"/>
      <c r="W17" s="2">
        <f>AVERAGE(B17:U17)</f>
        <v>5.016379499999999</v>
      </c>
      <c r="X17" s="2">
        <f>STDEV(B17:U17)</f>
        <v>0.5511214702884388</v>
      </c>
      <c r="Y17" s="2"/>
      <c r="Z17" s="2"/>
    </row>
    <row r="18" spans="2:2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 t="s">
        <v>38</v>
      </c>
      <c r="B19" s="2" t="s">
        <v>39</v>
      </c>
      <c r="C19" s="2" t="s">
        <v>40</v>
      </c>
      <c r="D19" s="2" t="s">
        <v>41</v>
      </c>
      <c r="E19" s="2">
        <v>12.5</v>
      </c>
      <c r="F19" s="2" t="s">
        <v>42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 t="s">
        <v>84</v>
      </c>
      <c r="X19" s="1" t="s">
        <v>85</v>
      </c>
      <c r="Y19" s="2"/>
      <c r="Z19" s="2"/>
    </row>
    <row r="20" spans="1:27" ht="12.75">
      <c r="A20" s="1" t="s">
        <v>46</v>
      </c>
      <c r="B20" s="2">
        <v>2.984921169889186</v>
      </c>
      <c r="C20" s="2">
        <v>3.016187177775507</v>
      </c>
      <c r="D20" s="2">
        <v>2.9955223066997996</v>
      </c>
      <c r="E20" s="2">
        <v>2.9624509214789723</v>
      </c>
      <c r="F20" s="2">
        <v>3.018028481217021</v>
      </c>
      <c r="G20" s="2">
        <v>2.9907301851900314</v>
      </c>
      <c r="H20" s="2">
        <v>3.002697919721303</v>
      </c>
      <c r="I20" s="2">
        <v>3.0072064196152497</v>
      </c>
      <c r="J20" s="2">
        <v>3.004905450331885</v>
      </c>
      <c r="K20" s="2">
        <v>2.9874708781656727</v>
      </c>
      <c r="L20" s="2">
        <v>3.015170888550545</v>
      </c>
      <c r="M20" s="2">
        <v>2.9898528178808</v>
      </c>
      <c r="N20" s="2">
        <v>2.9903543156090486</v>
      </c>
      <c r="O20" s="2">
        <v>3.0091997828125723</v>
      </c>
      <c r="P20" s="2">
        <v>2.985897375628091</v>
      </c>
      <c r="Q20" s="2">
        <v>2.992789677488508</v>
      </c>
      <c r="R20" s="2">
        <v>3.0071718808816224</v>
      </c>
      <c r="S20" s="2">
        <v>2.981180482635193</v>
      </c>
      <c r="T20" s="2">
        <v>3.008379967161066</v>
      </c>
      <c r="U20" s="2">
        <v>2.991766084170485</v>
      </c>
      <c r="V20" s="2"/>
      <c r="W20" s="2">
        <f>AVERAGE(B20:U20)</f>
        <v>2.9970942091451285</v>
      </c>
      <c r="X20" s="2">
        <f>STDEV(B20:U20)</f>
        <v>0.013968038985954822</v>
      </c>
      <c r="Y20" s="6">
        <v>3</v>
      </c>
      <c r="Z20" s="2">
        <v>4</v>
      </c>
      <c r="AA20" s="2">
        <f>Y20*Z20</f>
        <v>12</v>
      </c>
    </row>
    <row r="21" spans="2:2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W21" s="2"/>
      <c r="X21" s="2"/>
      <c r="Y21" s="6"/>
      <c r="Z21" s="2"/>
      <c r="AA21" s="2"/>
    </row>
    <row r="22" spans="1:27" ht="12.75">
      <c r="A22" s="1" t="s">
        <v>45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W22" s="2">
        <f aca="true" t="shared" si="4" ref="W22:W33">AVERAGE(B22:U22)</f>
        <v>2</v>
      </c>
      <c r="X22" s="2">
        <f aca="true" t="shared" si="5" ref="X22:X33">STDEV(B22:U22)</f>
        <v>0</v>
      </c>
      <c r="Y22" s="6">
        <v>2</v>
      </c>
      <c r="Z22" s="2">
        <v>3</v>
      </c>
      <c r="AA22" s="2">
        <f aca="true" t="shared" si="6" ref="AA22:AA29">Y22*Z22</f>
        <v>6</v>
      </c>
    </row>
    <row r="23" spans="2:2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W23" s="2"/>
      <c r="X23" s="2"/>
      <c r="Y23" s="6"/>
      <c r="Z23" s="2"/>
      <c r="AA23" s="2"/>
    </row>
    <row r="24" spans="1:27" ht="12.75">
      <c r="A24" s="1" t="s">
        <v>80</v>
      </c>
      <c r="B24" s="2">
        <v>0.7242373926820039</v>
      </c>
      <c r="C24" s="2">
        <v>0.7266057160116158</v>
      </c>
      <c r="D24" s="2">
        <v>0.6883957432503665</v>
      </c>
      <c r="E24" s="2">
        <v>0.5706250371625907</v>
      </c>
      <c r="F24" s="2">
        <v>0.6906804737721411</v>
      </c>
      <c r="G24" s="2">
        <v>0.7223436036510555</v>
      </c>
      <c r="H24" s="2">
        <v>0.7931553822580596</v>
      </c>
      <c r="I24" s="2">
        <v>0.776169945467754</v>
      </c>
      <c r="J24" s="2">
        <v>0.7247443088678089</v>
      </c>
      <c r="K24" s="2">
        <v>0.7574708904168592</v>
      </c>
      <c r="L24" s="2">
        <v>0.8505038213456962</v>
      </c>
      <c r="M24" s="2">
        <v>0.7408145609915586</v>
      </c>
      <c r="N24" s="2">
        <v>0.590093851576562</v>
      </c>
      <c r="O24" s="2">
        <v>0.7141004945525267</v>
      </c>
      <c r="P24" s="2">
        <v>0.745163933790264</v>
      </c>
      <c r="Q24" s="2">
        <v>0.7116308713644343</v>
      </c>
      <c r="R24" s="2">
        <v>0.6729891992916982</v>
      </c>
      <c r="S24" s="2">
        <v>0.7173174503032852</v>
      </c>
      <c r="T24" s="2">
        <v>0.6845926454091111</v>
      </c>
      <c r="U24" s="2">
        <v>0.7421036736772095</v>
      </c>
      <c r="V24" s="2"/>
      <c r="W24" s="2">
        <f t="shared" si="4"/>
        <v>0.7171869497921303</v>
      </c>
      <c r="X24" s="2">
        <f t="shared" si="5"/>
        <v>0.06200642828239475</v>
      </c>
      <c r="Y24" s="6">
        <v>0.72</v>
      </c>
      <c r="Z24" s="2">
        <v>3</v>
      </c>
      <c r="AA24" s="2">
        <f t="shared" si="6"/>
        <v>2.16</v>
      </c>
    </row>
    <row r="25" spans="1:27" ht="12.75">
      <c r="A25" s="1" t="s">
        <v>45</v>
      </c>
      <c r="B25" s="2">
        <f>B33-2</f>
        <v>0.2500587548000075</v>
      </c>
      <c r="C25" s="2">
        <f aca="true" t="shared" si="7" ref="C25:U25">C33-2</f>
        <v>0.214600240340586</v>
      </c>
      <c r="D25" s="2">
        <f t="shared" si="7"/>
        <v>0.2373557250227556</v>
      </c>
      <c r="E25" s="2">
        <f t="shared" si="7"/>
        <v>0.3760651661296808</v>
      </c>
      <c r="F25" s="2">
        <f t="shared" si="7"/>
        <v>0.2267548404607238</v>
      </c>
      <c r="G25" s="2">
        <f t="shared" si="7"/>
        <v>0.20650354427311246</v>
      </c>
      <c r="H25" s="2">
        <f t="shared" si="7"/>
        <v>0.1395233437666059</v>
      </c>
      <c r="I25" s="2">
        <f t="shared" si="7"/>
        <v>0.13666111445260398</v>
      </c>
      <c r="J25" s="2">
        <f t="shared" si="7"/>
        <v>0.18770614235581773</v>
      </c>
      <c r="K25" s="2">
        <f t="shared" si="7"/>
        <v>0.17963347512843875</v>
      </c>
      <c r="L25" s="2">
        <f t="shared" si="7"/>
        <v>0.0806965553668384</v>
      </c>
      <c r="M25" s="2">
        <f t="shared" si="7"/>
        <v>0.23016260416957612</v>
      </c>
      <c r="N25" s="2">
        <f t="shared" si="7"/>
        <v>0.3368249339789364</v>
      </c>
      <c r="O25" s="2">
        <f t="shared" si="7"/>
        <v>0.23262364660899015</v>
      </c>
      <c r="P25" s="2">
        <f t="shared" si="7"/>
        <v>0.23461855199717396</v>
      </c>
      <c r="Q25" s="2">
        <f t="shared" si="7"/>
        <v>0.20088946928956952</v>
      </c>
      <c r="R25" s="2">
        <f t="shared" si="7"/>
        <v>0.23872315896784224</v>
      </c>
      <c r="S25" s="2">
        <f t="shared" si="7"/>
        <v>0.2461651924048862</v>
      </c>
      <c r="T25" s="2">
        <f t="shared" si="7"/>
        <v>0.26059111383123845</v>
      </c>
      <c r="U25" s="2">
        <f t="shared" si="7"/>
        <v>0.20399767149716297</v>
      </c>
      <c r="V25" s="2"/>
      <c r="W25" s="2">
        <f t="shared" si="4"/>
        <v>0.22100776224212737</v>
      </c>
      <c r="X25" s="2">
        <f t="shared" si="5"/>
        <v>0.06436976932077454</v>
      </c>
      <c r="Y25" s="6">
        <v>0.22</v>
      </c>
      <c r="Z25" s="2">
        <v>3</v>
      </c>
      <c r="AA25" s="2">
        <f t="shared" si="6"/>
        <v>0.66</v>
      </c>
    </row>
    <row r="26" spans="1:27" ht="12.75">
      <c r="A26" s="1" t="s">
        <v>83</v>
      </c>
      <c r="B26" s="2">
        <v>0.05280797546262837</v>
      </c>
      <c r="C26" s="2">
        <v>0.05474939789178953</v>
      </c>
      <c r="D26" s="2">
        <v>0.10454398756823181</v>
      </c>
      <c r="E26" s="2">
        <v>0.10308385456480593</v>
      </c>
      <c r="F26" s="2">
        <v>0.10888028751324562</v>
      </c>
      <c r="G26" s="2">
        <v>0.10822160437311838</v>
      </c>
      <c r="H26" s="2">
        <v>0.14926078017975875</v>
      </c>
      <c r="I26" s="2">
        <v>0.15423329472268793</v>
      </c>
      <c r="J26" s="2">
        <v>0.12044445973383851</v>
      </c>
      <c r="K26" s="2">
        <v>0.1536096330193017</v>
      </c>
      <c r="L26" s="2">
        <v>0.07085687192244616</v>
      </c>
      <c r="M26" s="2">
        <v>0.05811195728381578</v>
      </c>
      <c r="N26" s="2">
        <v>0.0968693382390604</v>
      </c>
      <c r="O26" s="2">
        <v>0.05478688297581975</v>
      </c>
      <c r="P26" s="2">
        <v>0.06328646189541408</v>
      </c>
      <c r="Q26" s="2">
        <v>0.07543375223560467</v>
      </c>
      <c r="R26" s="2">
        <v>0.07867200461625043</v>
      </c>
      <c r="S26" s="2">
        <v>0.10703482289748985</v>
      </c>
      <c r="T26" s="2">
        <v>0.09741348101047463</v>
      </c>
      <c r="U26" s="2">
        <v>0.09389206382100554</v>
      </c>
      <c r="V26" s="2"/>
      <c r="W26" s="8">
        <f>AVERAGE(B26:U26)</f>
        <v>0.09530964559633937</v>
      </c>
      <c r="X26" s="2">
        <f>STDEV(B26:U26)</f>
        <v>0.03230519094776773</v>
      </c>
      <c r="Y26" s="7">
        <v>0.06</v>
      </c>
      <c r="Z26" s="2">
        <v>3</v>
      </c>
      <c r="AA26" s="2">
        <f>Y26*Z26</f>
        <v>0.18</v>
      </c>
    </row>
    <row r="27" spans="2:2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1"/>
      <c r="X27" s="11"/>
      <c r="Y27" s="12"/>
      <c r="Z27" s="2"/>
      <c r="AA27" s="2"/>
    </row>
    <row r="28" spans="1:27" ht="12.75">
      <c r="A28" s="1" t="s">
        <v>82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7">
        <v>0.04</v>
      </c>
      <c r="Z28" s="2">
        <v>2</v>
      </c>
      <c r="AA28" s="2">
        <f>Y28*Z28</f>
        <v>0.08</v>
      </c>
    </row>
    <row r="29" spans="1:27" ht="12.75">
      <c r="A29" s="1" t="s">
        <v>48</v>
      </c>
      <c r="B29" s="2">
        <v>1.9887102056316055</v>
      </c>
      <c r="C29" s="2">
        <v>1.9674246918413874</v>
      </c>
      <c r="D29" s="2">
        <v>1.9595493861172786</v>
      </c>
      <c r="E29" s="2">
        <v>1.9941476825352529</v>
      </c>
      <c r="F29" s="2">
        <v>1.9180569877669742</v>
      </c>
      <c r="G29" s="2">
        <v>1.9557659163540206</v>
      </c>
      <c r="H29" s="2">
        <v>1.8652779084600117</v>
      </c>
      <c r="I29" s="2">
        <v>1.8777745915917534</v>
      </c>
      <c r="J29" s="2">
        <v>1.9352829296741954</v>
      </c>
      <c r="K29" s="2">
        <v>1.8769600581595982</v>
      </c>
      <c r="L29" s="2">
        <v>1.9577873771577508</v>
      </c>
      <c r="M29" s="2">
        <v>1.970293945996183</v>
      </c>
      <c r="N29" s="2">
        <v>1.9741791736047765</v>
      </c>
      <c r="O29" s="2">
        <v>1.9753692182801048</v>
      </c>
      <c r="P29" s="2">
        <v>1.9572799677885653</v>
      </c>
      <c r="Q29" s="2">
        <v>2.0245494318028845</v>
      </c>
      <c r="R29" s="2">
        <v>1.9890341086140364</v>
      </c>
      <c r="S29" s="2">
        <v>1.912617229097073</v>
      </c>
      <c r="T29" s="2">
        <v>1.915367634934221</v>
      </c>
      <c r="U29" s="2">
        <v>1.9516943580316561</v>
      </c>
      <c r="V29" s="2"/>
      <c r="W29" s="2">
        <f t="shared" si="4"/>
        <v>1.9483561401719665</v>
      </c>
      <c r="X29" s="2">
        <f t="shared" si="5"/>
        <v>0.0424402801336288</v>
      </c>
      <c r="Y29" s="6">
        <v>1.96</v>
      </c>
      <c r="Z29" s="2">
        <v>2</v>
      </c>
      <c r="AA29" s="2">
        <f t="shared" si="6"/>
        <v>3.92</v>
      </c>
    </row>
    <row r="30" spans="1:27" ht="12.75">
      <c r="A30" s="1" t="s">
        <v>43</v>
      </c>
      <c r="B30" s="2">
        <v>0.0015825403461206065</v>
      </c>
      <c r="C30" s="2">
        <v>0.012535842483222136</v>
      </c>
      <c r="D30" s="2">
        <v>0.007925633442180864</v>
      </c>
      <c r="E30" s="2">
        <v>0.012578775442368547</v>
      </c>
      <c r="F30" s="2">
        <v>0.012825294359634263</v>
      </c>
      <c r="G30" s="2">
        <v>0.014341169639975546</v>
      </c>
      <c r="H30" s="2">
        <v>0.012833985581489196</v>
      </c>
      <c r="I30" s="2">
        <v>0.014432074426354463</v>
      </c>
      <c r="J30" s="2">
        <v>0.011127606451670938</v>
      </c>
      <c r="K30" s="2">
        <v>0.02405437532431334</v>
      </c>
      <c r="L30" s="2">
        <v>0.0175699455773742</v>
      </c>
      <c r="M30" s="2">
        <v>0.012733469149584068</v>
      </c>
      <c r="N30" s="2">
        <v>0.018860018970579668</v>
      </c>
      <c r="O30" s="2">
        <v>0.007929359777494057</v>
      </c>
      <c r="P30" s="2">
        <v>0.012643718861947865</v>
      </c>
      <c r="Q30" s="2">
        <v>0.015880147771374635</v>
      </c>
      <c r="R30" s="2">
        <v>0.022091170618066678</v>
      </c>
      <c r="S30" s="2">
        <v>0.03849121444809593</v>
      </c>
      <c r="T30" s="2">
        <v>0.007953140734819775</v>
      </c>
      <c r="U30" s="2">
        <v>0.009566720268612631</v>
      </c>
      <c r="V30" s="2"/>
      <c r="W30" s="2">
        <f t="shared" si="4"/>
        <v>0.01439781018376397</v>
      </c>
      <c r="X30" s="2">
        <f t="shared" si="5"/>
        <v>0.0076301829776621545</v>
      </c>
      <c r="Y30" s="6" t="s">
        <v>81</v>
      </c>
      <c r="Z30" s="2">
        <v>1</v>
      </c>
      <c r="AA30" s="2"/>
    </row>
    <row r="31" spans="1:27" ht="12.75">
      <c r="A31" s="1" t="s">
        <v>37</v>
      </c>
      <c r="B31" s="2">
        <f>SUM(B20:B30)</f>
        <v>8.002318038811552</v>
      </c>
      <c r="C31" s="2">
        <f>SUM(C20:C30)</f>
        <v>7.992103066344107</v>
      </c>
      <c r="D31" s="2">
        <f>SUM(D20:D30)</f>
        <v>7.993292782100612</v>
      </c>
      <c r="E31" s="2">
        <f>SUM(E20:E30)</f>
        <v>8.018951437313673</v>
      </c>
      <c r="F31" s="2">
        <f>SUM(F20:F30)</f>
        <v>7.975226365089739</v>
      </c>
      <c r="G31" s="2">
        <f>SUM(G20:G30)</f>
        <v>7.997906023481314</v>
      </c>
      <c r="H31" s="2">
        <f>SUM(H20:H30)</f>
        <v>7.962749319967228</v>
      </c>
      <c r="I31" s="2">
        <f>SUM(I20:I30)</f>
        <v>7.966477440276403</v>
      </c>
      <c r="J31" s="2">
        <f>SUM(J20:J30)</f>
        <v>7.984210897415217</v>
      </c>
      <c r="K31" s="2">
        <f>SUM(K20:K30)</f>
        <v>7.979199310214184</v>
      </c>
      <c r="L31" s="2">
        <f>SUM(L20:L30)</f>
        <v>7.992585459920651</v>
      </c>
      <c r="M31" s="2">
        <f>SUM(M20:M30)</f>
        <v>8.001969355471518</v>
      </c>
      <c r="N31" s="2">
        <f>SUM(N20:N30)</f>
        <v>8.007181631978963</v>
      </c>
      <c r="O31" s="2">
        <f>SUM(O20:O30)</f>
        <v>7.994009385007509</v>
      </c>
      <c r="P31" s="2">
        <f>SUM(P20:P30)</f>
        <v>7.998890009961456</v>
      </c>
      <c r="Q31" s="2">
        <f>SUM(Q20:Q30)</f>
        <v>8.021173349952376</v>
      </c>
      <c r="R31" s="2">
        <f>SUM(R20:R30)</f>
        <v>8.008681522989516</v>
      </c>
      <c r="S31" s="2">
        <f>SUM(S20:S30)</f>
        <v>8.002806391786022</v>
      </c>
      <c r="T31" s="2">
        <f>SUM(T20:T30)</f>
        <v>7.97429798308093</v>
      </c>
      <c r="U31" s="2">
        <f>SUM(U20:U30)</f>
        <v>7.993020571466131</v>
      </c>
      <c r="V31" s="2"/>
      <c r="W31" s="2">
        <f t="shared" si="4"/>
        <v>7.993352517131454</v>
      </c>
      <c r="X31" s="2">
        <f t="shared" si="5"/>
        <v>0.015874451614891448</v>
      </c>
      <c r="Y31" s="2"/>
      <c r="Z31" s="2"/>
      <c r="AA31" s="9">
        <f>SUM(AA20:AA30)</f>
        <v>25</v>
      </c>
    </row>
    <row r="32" spans="2:2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 t="s">
        <v>88</v>
      </c>
      <c r="B33" s="2">
        <v>2.2500587548000075</v>
      </c>
      <c r="C33" s="2">
        <v>2.214600240340586</v>
      </c>
      <c r="D33" s="2">
        <v>2.2373557250227556</v>
      </c>
      <c r="E33" s="2">
        <v>2.3760651661296808</v>
      </c>
      <c r="F33" s="2">
        <v>2.226754840460724</v>
      </c>
      <c r="G33" s="2">
        <v>2.2065035442731125</v>
      </c>
      <c r="H33" s="2">
        <v>2.139523343766606</v>
      </c>
      <c r="I33" s="2">
        <v>2.136661114452604</v>
      </c>
      <c r="J33" s="2">
        <v>2.1877061423558177</v>
      </c>
      <c r="K33" s="2">
        <v>2.1796334751284387</v>
      </c>
      <c r="L33" s="2">
        <v>2.0806965553668384</v>
      </c>
      <c r="M33" s="2">
        <v>2.230162604169576</v>
      </c>
      <c r="N33" s="2">
        <v>2.3368249339789364</v>
      </c>
      <c r="O33" s="2">
        <v>2.23262364660899</v>
      </c>
      <c r="P33" s="2">
        <v>2.234618551997174</v>
      </c>
      <c r="Q33" s="2">
        <v>2.2008894692895695</v>
      </c>
      <c r="R33" s="2">
        <v>2.2387231589678422</v>
      </c>
      <c r="S33" s="2">
        <v>2.246165192404886</v>
      </c>
      <c r="T33" s="2">
        <v>2.2605911138312385</v>
      </c>
      <c r="U33" s="2">
        <v>2.203997671497163</v>
      </c>
      <c r="V33" s="2"/>
      <c r="W33" s="2">
        <f t="shared" si="4"/>
        <v>2.2210077622421274</v>
      </c>
      <c r="X33" s="2">
        <f t="shared" si="5"/>
        <v>0.06436976932077854</v>
      </c>
      <c r="Y33" s="2"/>
      <c r="Z33" s="2"/>
    </row>
    <row r="34" spans="2:2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4" ht="23.25">
      <c r="B35" s="1" t="s">
        <v>77</v>
      </c>
      <c r="D35" s="5" t="s">
        <v>86</v>
      </c>
    </row>
    <row r="36" spans="2:4" ht="23.25">
      <c r="B36" s="1" t="s">
        <v>78</v>
      </c>
      <c r="D36" s="5" t="s">
        <v>87</v>
      </c>
    </row>
    <row r="37" ht="12.75">
      <c r="D37" s="1" t="s">
        <v>79</v>
      </c>
    </row>
    <row r="38" spans="2:2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8" ht="12.75">
      <c r="A40" s="1" t="s">
        <v>53</v>
      </c>
      <c r="B40" s="1" t="s">
        <v>54</v>
      </c>
      <c r="C40" s="1" t="s">
        <v>55</v>
      </c>
      <c r="D40" s="1" t="s">
        <v>56</v>
      </c>
      <c r="E40" s="1" t="s">
        <v>57</v>
      </c>
      <c r="F40" s="1" t="s">
        <v>58</v>
      </c>
      <c r="G40" s="1" t="s">
        <v>59</v>
      </c>
      <c r="H40" s="1" t="s">
        <v>60</v>
      </c>
    </row>
    <row r="41" spans="1:8" ht="12.75">
      <c r="A41" s="1" t="s">
        <v>61</v>
      </c>
      <c r="B41" s="1" t="s">
        <v>43</v>
      </c>
      <c r="C41" s="1" t="s">
        <v>62</v>
      </c>
      <c r="D41" s="1">
        <v>20</v>
      </c>
      <c r="E41" s="1">
        <v>10</v>
      </c>
      <c r="F41" s="1">
        <v>600</v>
      </c>
      <c r="G41" s="1">
        <v>-600</v>
      </c>
      <c r="H41" s="1" t="s">
        <v>63</v>
      </c>
    </row>
    <row r="42" spans="1:8" ht="12.75">
      <c r="A42" s="1" t="s">
        <v>61</v>
      </c>
      <c r="B42" s="1" t="s">
        <v>45</v>
      </c>
      <c r="C42" s="1" t="s">
        <v>62</v>
      </c>
      <c r="D42" s="1">
        <v>20</v>
      </c>
      <c r="E42" s="1">
        <v>10</v>
      </c>
      <c r="F42" s="1">
        <v>600</v>
      </c>
      <c r="G42" s="1">
        <v>-600</v>
      </c>
      <c r="H42" s="1" t="s">
        <v>64</v>
      </c>
    </row>
    <row r="43" spans="1:8" ht="12.75">
      <c r="A43" s="1" t="s">
        <v>61</v>
      </c>
      <c r="B43" s="1" t="s">
        <v>46</v>
      </c>
      <c r="C43" s="1" t="s">
        <v>62</v>
      </c>
      <c r="D43" s="1">
        <v>20</v>
      </c>
      <c r="E43" s="1">
        <v>10</v>
      </c>
      <c r="F43" s="1">
        <v>600</v>
      </c>
      <c r="G43" s="1">
        <v>-601</v>
      </c>
      <c r="H43" s="1" t="s">
        <v>65</v>
      </c>
    </row>
    <row r="44" spans="1:8" ht="12.75">
      <c r="A44" s="1" t="s">
        <v>61</v>
      </c>
      <c r="B44" s="1" t="s">
        <v>26</v>
      </c>
      <c r="C44" s="1" t="s">
        <v>62</v>
      </c>
      <c r="D44" s="1">
        <v>20</v>
      </c>
      <c r="E44" s="1">
        <v>10</v>
      </c>
      <c r="F44" s="1">
        <v>800</v>
      </c>
      <c r="G44" s="1">
        <v>-800</v>
      </c>
      <c r="H44" s="1" t="s">
        <v>66</v>
      </c>
    </row>
    <row r="45" spans="1:8" ht="12.75">
      <c r="A45" s="1" t="s">
        <v>61</v>
      </c>
      <c r="B45" s="1" t="s">
        <v>44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65</v>
      </c>
    </row>
    <row r="46" spans="1:8" ht="12.75">
      <c r="A46" s="1" t="s">
        <v>67</v>
      </c>
      <c r="B46" s="1" t="s">
        <v>51</v>
      </c>
      <c r="C46" s="1" t="s">
        <v>62</v>
      </c>
      <c r="D46" s="1">
        <v>20</v>
      </c>
      <c r="E46" s="1">
        <v>10</v>
      </c>
      <c r="F46" s="1">
        <v>500</v>
      </c>
      <c r="G46" s="1">
        <v>-500</v>
      </c>
      <c r="H46" s="1" t="s">
        <v>68</v>
      </c>
    </row>
    <row r="47" spans="1:8" ht="12.75">
      <c r="A47" s="1" t="s">
        <v>69</v>
      </c>
      <c r="B47" s="1" t="s">
        <v>47</v>
      </c>
      <c r="C47" s="1" t="s">
        <v>62</v>
      </c>
      <c r="D47" s="1">
        <v>20</v>
      </c>
      <c r="E47" s="1">
        <v>10</v>
      </c>
      <c r="F47" s="1">
        <v>600</v>
      </c>
      <c r="G47" s="1">
        <v>-600</v>
      </c>
      <c r="H47" s="1" t="s">
        <v>70</v>
      </c>
    </row>
    <row r="48" spans="1:8" ht="12.75">
      <c r="A48" s="1" t="s">
        <v>69</v>
      </c>
      <c r="B48" s="1" t="s">
        <v>32</v>
      </c>
      <c r="C48" s="1" t="s">
        <v>62</v>
      </c>
      <c r="D48" s="1">
        <v>20</v>
      </c>
      <c r="E48" s="1">
        <v>10</v>
      </c>
      <c r="F48" s="1">
        <v>600</v>
      </c>
      <c r="G48" s="1">
        <v>-600</v>
      </c>
      <c r="H48" s="1" t="s">
        <v>71</v>
      </c>
    </row>
    <row r="49" spans="1:8" ht="12.75">
      <c r="A49" s="1" t="s">
        <v>69</v>
      </c>
      <c r="B49" s="1" t="s">
        <v>48</v>
      </c>
      <c r="C49" s="1" t="s">
        <v>62</v>
      </c>
      <c r="D49" s="1">
        <v>20</v>
      </c>
      <c r="E49" s="1">
        <v>10</v>
      </c>
      <c r="F49" s="1">
        <v>600</v>
      </c>
      <c r="G49" s="1">
        <v>-601</v>
      </c>
      <c r="H49" s="1" t="s">
        <v>65</v>
      </c>
    </row>
    <row r="50" spans="1:8" ht="12.75">
      <c r="A50" s="1" t="s">
        <v>69</v>
      </c>
      <c r="B50" s="1" t="s">
        <v>49</v>
      </c>
      <c r="C50" s="1" t="s">
        <v>62</v>
      </c>
      <c r="D50" s="1">
        <v>20</v>
      </c>
      <c r="E50" s="1">
        <v>10</v>
      </c>
      <c r="F50" s="1">
        <v>600</v>
      </c>
      <c r="G50" s="1">
        <v>-600</v>
      </c>
      <c r="H50" s="1" t="s">
        <v>72</v>
      </c>
    </row>
    <row r="51" spans="1:8" ht="12.75">
      <c r="A51" s="1" t="s">
        <v>69</v>
      </c>
      <c r="B51" s="1" t="s">
        <v>50</v>
      </c>
      <c r="C51" s="1" t="s">
        <v>62</v>
      </c>
      <c r="D51" s="1">
        <v>20</v>
      </c>
      <c r="E51" s="1">
        <v>10</v>
      </c>
      <c r="F51" s="1">
        <v>600</v>
      </c>
      <c r="G51" s="1">
        <v>-600</v>
      </c>
      <c r="H51" s="1" t="s">
        <v>73</v>
      </c>
    </row>
    <row r="52" spans="1:8" ht="12.75">
      <c r="A52" s="1" t="s">
        <v>67</v>
      </c>
      <c r="B52" s="1" t="s">
        <v>52</v>
      </c>
      <c r="C52" s="1" t="s">
        <v>62</v>
      </c>
      <c r="D52" s="1">
        <v>20</v>
      </c>
      <c r="E52" s="1">
        <v>10</v>
      </c>
      <c r="F52" s="1">
        <v>500</v>
      </c>
      <c r="G52" s="1">
        <v>-500</v>
      </c>
      <c r="H52" s="1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2008-04-25T00:43:29Z</dcterms:created>
  <dcterms:modified xsi:type="dcterms:W3CDTF">2008-04-25T00:45:52Z</dcterms:modified>
  <cp:category/>
  <cp:version/>
  <cp:contentType/>
  <cp:contentStatus/>
</cp:coreProperties>
</file>