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725" windowHeight="960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<sst xmlns="http://schemas.openxmlformats.org/spreadsheetml/2006/main" count="104" uniqueCount="70">
  <si>
    <t>#25</t>
  </si>
  <si>
    <t>#26</t>
  </si>
  <si>
    <t>#27</t>
  </si>
  <si>
    <t>#28</t>
  </si>
  <si>
    <t>#29</t>
  </si>
  <si>
    <t>F</t>
  </si>
  <si>
    <t>Na2O</t>
  </si>
  <si>
    <t>MgO</t>
  </si>
  <si>
    <t>Al2O3</t>
  </si>
  <si>
    <t>SiO2</t>
  </si>
  <si>
    <t>K2O</t>
  </si>
  <si>
    <t>CaO</t>
  </si>
  <si>
    <t>MnO</t>
  </si>
  <si>
    <t>TiO2</t>
  </si>
  <si>
    <t>Cr2O3</t>
  </si>
  <si>
    <t>Fe2O3</t>
  </si>
  <si>
    <t>Na</t>
  </si>
  <si>
    <t>Mg</t>
  </si>
  <si>
    <t>Al</t>
  </si>
  <si>
    <t>Si</t>
  </si>
  <si>
    <t>K</t>
  </si>
  <si>
    <t>Ca</t>
  </si>
  <si>
    <t>Mn</t>
  </si>
  <si>
    <t>Ti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</si>
  <si>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</si>
  <si>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</si>
  <si>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</si>
  <si>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</si>
  <si>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</si>
  <si>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</si>
  <si>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</si>
  <si>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</si>
  <si>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</si>
  <si>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</si>
  <si>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</si>
  <si>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</si>
  <si>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</si>
  <si>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diopside</t>
  </si>
  <si>
    <t>albite-Cr</t>
  </si>
  <si>
    <t>anor-hk</t>
  </si>
  <si>
    <t>PET</t>
  </si>
  <si>
    <t>kspar-OR1</t>
  </si>
  <si>
    <t>rhod-791</t>
  </si>
  <si>
    <t>rutile1</t>
  </si>
  <si>
    <t>chrom-s</t>
  </si>
  <si>
    <t>LIF</t>
  </si>
  <si>
    <t>fayalite</t>
  </si>
  <si>
    <r>
      <t>NaLi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[Fe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Li]Si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</si>
  <si>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ideal</t>
  </si>
  <si>
    <t>measured</t>
  </si>
  <si>
    <t>average</t>
  </si>
  <si>
    <t>stdev</t>
  </si>
  <si>
    <t>Fe3</t>
  </si>
  <si>
    <t>Total</t>
  </si>
  <si>
    <t>Fe2</t>
  </si>
  <si>
    <t>Li</t>
  </si>
  <si>
    <t>H</t>
  </si>
  <si>
    <t>fe-pedrizite70344</t>
  </si>
  <si>
    <t>H2O*</t>
  </si>
  <si>
    <t>Li2O**</t>
  </si>
  <si>
    <t>Total***</t>
  </si>
  <si>
    <t>cation numbers normalized to 24 O</t>
  </si>
  <si>
    <t>in formula</t>
  </si>
  <si>
    <t>(+) charges</t>
  </si>
  <si>
    <r>
      <t>(Na</t>
    </r>
    <r>
      <rPr>
        <vertAlign val="subscript"/>
        <sz val="14"/>
        <rFont val="Times New Roman"/>
        <family val="1"/>
      </rPr>
      <t>0.78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Li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[Fe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2.52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0.16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Cr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Li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]Si</t>
    </r>
    <r>
      <rPr>
        <vertAlign val="subscript"/>
        <sz val="14"/>
        <rFont val="Times New Roman"/>
        <family val="1"/>
      </rPr>
      <t>8.00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1.27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0.73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</si>
  <si>
    <t>* H2O estimated from stoichiometry, after deducting F</t>
  </si>
  <si>
    <t>** = estimated by difference</t>
  </si>
  <si>
    <t>*** = totals adjusted for F2=-O</t>
  </si>
  <si>
    <t>F2=-O</t>
  </si>
  <si>
    <t>H2O assumed from stoichiometry after deducting F; Li2O estimated by difference; Fe2+ and Fe3+ splitted by charge balance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</si>
</sst>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  <numFmt numFmtId="172" formatCode="0.000000"/>
  </numFmts>
  <fonts count="10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b/>
      <sz val="10"/>
      <name val="Times New Roman"/>
      <family val="1"/>
    </font>
    <font>
      <sz val="14"/>
      <name val="Courier New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8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workbookViewId="0" topLeftCell="A28">
      <selection activeCell="C48" sqref="C48"/>
    </sheetView>
  </sheetViews>
  <sheetFormatPr defaultColWidth="9.00390625" defaultRowHeight="13.5"/>
  <cols>
    <col min="1" max="1" width="6.875" style="1" customWidth="1"/>
    <col min="2" max="16384" width="5.25390625" style="1" customWidth="1"/>
  </cols>
  <sheetData>
    <row r="1" ht="12.75">
      <c r="B1" s="1" t="s">
        <v>57</v>
      </c>
    </row>
    <row r="2" spans="2:9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H2" s="1" t="s">
        <v>50</v>
      </c>
      <c r="I2" s="1" t="s">
        <v>51</v>
      </c>
    </row>
    <row r="3" spans="1:9" ht="12.75">
      <c r="A3" s="1" t="s">
        <v>9</v>
      </c>
      <c r="B3" s="1">
        <v>56.89</v>
      </c>
      <c r="C3" s="1">
        <v>56.88</v>
      </c>
      <c r="D3" s="1">
        <v>56.98</v>
      </c>
      <c r="E3" s="1">
        <v>56.74</v>
      </c>
      <c r="F3" s="1">
        <v>56.9</v>
      </c>
      <c r="H3" s="2">
        <f aca="true" t="shared" si="0" ref="H3:H40">AVERAGE(B3:F3)</f>
        <v>56.878</v>
      </c>
      <c r="I3" s="2">
        <f aca="true" t="shared" si="1" ref="I3:I40">STDEV(B3:F3)</f>
        <v>0.08671793355536797</v>
      </c>
    </row>
    <row r="4" spans="1:9" ht="12.75">
      <c r="A4" s="1" t="s">
        <v>15</v>
      </c>
      <c r="B4" s="1">
        <v>25.1</v>
      </c>
      <c r="C4" s="1">
        <v>25.19</v>
      </c>
      <c r="D4" s="1">
        <v>25.15</v>
      </c>
      <c r="E4" s="1">
        <v>25.21</v>
      </c>
      <c r="F4" s="1">
        <v>25.14</v>
      </c>
      <c r="H4" s="2">
        <f t="shared" si="0"/>
        <v>25.158</v>
      </c>
      <c r="I4" s="2">
        <f t="shared" si="1"/>
        <v>0.043243496621498484</v>
      </c>
    </row>
    <row r="5" spans="1:9" ht="12.75">
      <c r="A5" s="1" t="s">
        <v>7</v>
      </c>
      <c r="B5" s="1">
        <v>4.69</v>
      </c>
      <c r="C5" s="1">
        <v>4.71</v>
      </c>
      <c r="D5" s="1">
        <v>4.56</v>
      </c>
      <c r="E5" s="1">
        <v>4.63</v>
      </c>
      <c r="F5" s="1">
        <v>4.64</v>
      </c>
      <c r="H5" s="2">
        <f t="shared" si="0"/>
        <v>4.646</v>
      </c>
      <c r="I5" s="2">
        <f t="shared" si="1"/>
        <v>0.058566201857338275</v>
      </c>
    </row>
    <row r="6" spans="1:9" ht="12.75">
      <c r="A6" s="1" t="s">
        <v>6</v>
      </c>
      <c r="B6" s="1">
        <v>2.88</v>
      </c>
      <c r="C6" s="1">
        <v>2.85</v>
      </c>
      <c r="D6" s="1">
        <v>2.79</v>
      </c>
      <c r="E6" s="1">
        <v>2.91</v>
      </c>
      <c r="F6" s="1">
        <v>2.89</v>
      </c>
      <c r="H6" s="2">
        <f t="shared" si="0"/>
        <v>2.864</v>
      </c>
      <c r="I6" s="2">
        <f t="shared" si="1"/>
        <v>0.046690470119725276</v>
      </c>
    </row>
    <row r="7" spans="1:9" ht="12.75">
      <c r="A7" s="1" t="s">
        <v>8</v>
      </c>
      <c r="B7" s="2">
        <v>0.9</v>
      </c>
      <c r="C7" s="2">
        <v>0.87</v>
      </c>
      <c r="D7" s="2">
        <v>0.97</v>
      </c>
      <c r="E7" s="2">
        <v>1.02</v>
      </c>
      <c r="F7" s="2">
        <v>0.99</v>
      </c>
      <c r="H7" s="2">
        <f t="shared" si="0"/>
        <v>0.95</v>
      </c>
      <c r="I7" s="2">
        <f t="shared" si="1"/>
        <v>0.06284902544988186</v>
      </c>
    </row>
    <row r="8" spans="1:9" ht="12.75">
      <c r="A8" s="1" t="s">
        <v>5</v>
      </c>
      <c r="B8" s="2">
        <v>1.692754</v>
      </c>
      <c r="C8" s="2">
        <v>1.623662</v>
      </c>
      <c r="D8" s="2">
        <v>1.675481</v>
      </c>
      <c r="E8" s="2">
        <v>1.710027</v>
      </c>
      <c r="F8" s="2">
        <v>1.658208</v>
      </c>
      <c r="H8" s="2">
        <f>AVERAGE(B8:F8)</f>
        <v>1.6720264</v>
      </c>
      <c r="I8" s="2">
        <f>STDEV(B8:F8)</f>
        <v>0.03322527888972681</v>
      </c>
    </row>
    <row r="9" spans="1:9" ht="12.75">
      <c r="A9" s="1" t="s">
        <v>12</v>
      </c>
      <c r="B9" s="1">
        <v>0.54</v>
      </c>
      <c r="C9" s="1">
        <v>0.57</v>
      </c>
      <c r="D9" s="1">
        <v>0.66</v>
      </c>
      <c r="E9" s="1">
        <v>0.64</v>
      </c>
      <c r="F9" s="1">
        <v>0.63</v>
      </c>
      <c r="H9" s="2">
        <f t="shared" si="0"/>
        <v>0.608</v>
      </c>
      <c r="I9" s="2">
        <f t="shared" si="1"/>
        <v>0.05069516742254647</v>
      </c>
    </row>
    <row r="10" spans="1:9" ht="12.75">
      <c r="A10" s="1" t="s">
        <v>11</v>
      </c>
      <c r="B10" s="1">
        <v>0.38</v>
      </c>
      <c r="C10" s="1">
        <v>0.35</v>
      </c>
      <c r="D10" s="1">
        <v>0.4</v>
      </c>
      <c r="E10" s="1">
        <v>0.41</v>
      </c>
      <c r="F10" s="1">
        <v>0.42</v>
      </c>
      <c r="H10" s="2">
        <f t="shared" si="0"/>
        <v>0.39199999999999996</v>
      </c>
      <c r="I10" s="2">
        <f t="shared" si="1"/>
        <v>0.02774887385102409</v>
      </c>
    </row>
    <row r="11" spans="1:9" ht="12.75">
      <c r="A11" s="1" t="s">
        <v>10</v>
      </c>
      <c r="B11" s="1">
        <v>0.27</v>
      </c>
      <c r="C11" s="1">
        <v>0.39</v>
      </c>
      <c r="D11" s="1">
        <v>0.35</v>
      </c>
      <c r="E11" s="1">
        <v>0.35</v>
      </c>
      <c r="F11" s="1">
        <v>0.32</v>
      </c>
      <c r="H11" s="2">
        <f t="shared" si="0"/>
        <v>0.33599999999999997</v>
      </c>
      <c r="I11" s="2">
        <f t="shared" si="1"/>
        <v>0.0444971909225744</v>
      </c>
    </row>
    <row r="12" spans="1:9" ht="12.75">
      <c r="A12" s="1" t="s">
        <v>13</v>
      </c>
      <c r="B12" s="1">
        <v>0.31</v>
      </c>
      <c r="C12" s="1">
        <v>0.35</v>
      </c>
      <c r="D12" s="1">
        <v>0.25</v>
      </c>
      <c r="E12" s="1">
        <v>0.36</v>
      </c>
      <c r="F12" s="1">
        <v>0.26</v>
      </c>
      <c r="H12" s="2">
        <f t="shared" si="0"/>
        <v>0.306</v>
      </c>
      <c r="I12" s="2">
        <f t="shared" si="1"/>
        <v>0.05029910535983721</v>
      </c>
    </row>
    <row r="13" spans="1:9" ht="12.75">
      <c r="A13" s="1" t="s">
        <v>14</v>
      </c>
      <c r="B13" s="1">
        <v>0.23</v>
      </c>
      <c r="C13" s="1">
        <v>0.23</v>
      </c>
      <c r="D13" s="1">
        <v>0.22</v>
      </c>
      <c r="E13" s="1">
        <v>0.22</v>
      </c>
      <c r="F13" s="1">
        <v>0.2</v>
      </c>
      <c r="H13" s="2">
        <f t="shared" si="0"/>
        <v>0.22000000000000003</v>
      </c>
      <c r="I13" s="2">
        <f t="shared" si="1"/>
        <v>0.012247448713915499</v>
      </c>
    </row>
    <row r="14" spans="1:9" ht="12.75">
      <c r="A14" s="1" t="s">
        <v>58</v>
      </c>
      <c r="B14" s="1">
        <v>1.35</v>
      </c>
      <c r="C14" s="1">
        <v>1.35</v>
      </c>
      <c r="D14" s="1">
        <v>1.35</v>
      </c>
      <c r="E14" s="1">
        <v>1.35</v>
      </c>
      <c r="F14" s="1">
        <v>1.35</v>
      </c>
      <c r="H14" s="2">
        <f t="shared" si="0"/>
        <v>1.35</v>
      </c>
      <c r="I14" s="2">
        <f t="shared" si="1"/>
        <v>0</v>
      </c>
    </row>
    <row r="15" spans="1:9" ht="12.75">
      <c r="A15" s="1" t="s">
        <v>59</v>
      </c>
      <c r="B15" s="1">
        <v>5.47999999999999</v>
      </c>
      <c r="C15" s="1">
        <v>5.320000000000022</v>
      </c>
      <c r="D15" s="1">
        <v>5.3500000000000085</v>
      </c>
      <c r="E15" s="1">
        <v>5.17000000000003</v>
      </c>
      <c r="F15" s="1">
        <v>5.300000000000026</v>
      </c>
      <c r="H15" s="2">
        <f t="shared" si="0"/>
        <v>5.324000000000015</v>
      </c>
      <c r="I15" s="2">
        <f t="shared" si="1"/>
        <v>0.11104053313989228</v>
      </c>
    </row>
    <row r="16" spans="1:9" ht="12.75">
      <c r="A16" s="1" t="s">
        <v>53</v>
      </c>
      <c r="B16" s="2">
        <f>SUM(B3:B15)</f>
        <v>100.71275399999999</v>
      </c>
      <c r="C16" s="2">
        <f>SUM(C3:C15)</f>
        <v>100.683662</v>
      </c>
      <c r="D16" s="2">
        <f>SUM(D3:D15)</f>
        <v>100.705481</v>
      </c>
      <c r="E16" s="2">
        <f>SUM(E3:E15)</f>
        <v>100.720027</v>
      </c>
      <c r="F16" s="2">
        <f>SUM(F3:F15)</f>
        <v>100.69820800000001</v>
      </c>
      <c r="H16" s="2">
        <f>AVERAGE(B16:F16)</f>
        <v>100.7040264</v>
      </c>
      <c r="I16" s="2">
        <f>STDEV(B16:F16)</f>
        <v>0.013989894756326648</v>
      </c>
    </row>
    <row r="17" spans="1:9" ht="12.75">
      <c r="A17" s="1" t="s">
        <v>60</v>
      </c>
      <c r="B17" s="2">
        <f>B16-B18</f>
        <v>100</v>
      </c>
      <c r="C17" s="2">
        <f>C16-C18</f>
        <v>100</v>
      </c>
      <c r="D17" s="2">
        <f>D16-D18</f>
        <v>100</v>
      </c>
      <c r="E17" s="2">
        <f>E16-E18</f>
        <v>100</v>
      </c>
      <c r="F17" s="2">
        <f>F16-F18</f>
        <v>100</v>
      </c>
      <c r="H17" s="2">
        <f>AVERAGE(B17:F17)</f>
        <v>100</v>
      </c>
      <c r="I17" s="2">
        <f>STDEV(B17:F17)</f>
        <v>0</v>
      </c>
    </row>
    <row r="18" spans="1:9" ht="12.75">
      <c r="A18" s="1" t="s">
        <v>68</v>
      </c>
      <c r="B18" s="2">
        <f>B16-100</f>
        <v>0.7127539999999897</v>
      </c>
      <c r="C18" s="2">
        <f>C16-100</f>
        <v>0.6836619999999982</v>
      </c>
      <c r="D18" s="2">
        <f>D16-100</f>
        <v>0.705481000000006</v>
      </c>
      <c r="E18" s="2">
        <f>E16-100</f>
        <v>0.7200270000000017</v>
      </c>
      <c r="F18" s="2">
        <f>F16-100</f>
        <v>0.6982080000000082</v>
      </c>
      <c r="H18" s="2">
        <f>AVERAGE(B18:F18)</f>
        <v>0.7040264000000007</v>
      </c>
      <c r="I18" s="2">
        <f>STDEV(B18:F18)</f>
        <v>0.013989894828051247</v>
      </c>
    </row>
    <row r="19" spans="1:9" ht="12.75">
      <c r="A19" s="1" t="s">
        <v>65</v>
      </c>
      <c r="B19" s="2"/>
      <c r="C19" s="2"/>
      <c r="D19" s="2"/>
      <c r="E19" s="2"/>
      <c r="F19" s="2"/>
      <c r="H19" s="2"/>
      <c r="I19" s="2"/>
    </row>
    <row r="20" spans="1:9" ht="12.75">
      <c r="A20" s="1" t="s">
        <v>66</v>
      </c>
      <c r="B20" s="2"/>
      <c r="C20" s="2"/>
      <c r="D20" s="2"/>
      <c r="E20" s="2"/>
      <c r="F20" s="2"/>
      <c r="H20" s="2"/>
      <c r="I20" s="2"/>
    </row>
    <row r="21" spans="1:9" ht="12.75">
      <c r="A21" s="1" t="s">
        <v>67</v>
      </c>
      <c r="B21" s="2"/>
      <c r="C21" s="2"/>
      <c r="D21" s="2"/>
      <c r="E21" s="2"/>
      <c r="F21" s="2"/>
      <c r="H21" s="2"/>
      <c r="I21" s="2"/>
    </row>
    <row r="22" spans="8:9" ht="12.75">
      <c r="H22" s="2"/>
      <c r="I22" s="2"/>
    </row>
    <row r="23" spans="1:13" ht="12.75">
      <c r="A23" s="1" t="s">
        <v>61</v>
      </c>
      <c r="H23" s="1" t="s">
        <v>50</v>
      </c>
      <c r="I23" s="1" t="s">
        <v>51</v>
      </c>
      <c r="K23" s="1" t="s">
        <v>62</v>
      </c>
      <c r="M23" s="1" t="s">
        <v>63</v>
      </c>
    </row>
    <row r="24" spans="1:13" ht="12.75">
      <c r="A24" s="1" t="s">
        <v>19</v>
      </c>
      <c r="B24" s="2">
        <v>7.987229148140608</v>
      </c>
      <c r="C24" s="2">
        <v>7.99300770111358</v>
      </c>
      <c r="D24" s="2">
        <v>8.003372428418121</v>
      </c>
      <c r="E24" s="2">
        <v>7.984230472473119</v>
      </c>
      <c r="F24" s="2">
        <v>7.994985133692777</v>
      </c>
      <c r="G24" s="2"/>
      <c r="H24" s="2">
        <f>AVERAGE(B24:F24)</f>
        <v>7.992564976767641</v>
      </c>
      <c r="I24" s="2">
        <f>STDEV(B24:F24)</f>
        <v>0.007429488619757814</v>
      </c>
      <c r="J24" s="2">
        <v>8</v>
      </c>
      <c r="K24" s="4">
        <v>8</v>
      </c>
      <c r="L24" s="1">
        <v>4</v>
      </c>
      <c r="M24" s="2">
        <f>K24*L24</f>
        <v>32</v>
      </c>
    </row>
    <row r="25" spans="2:13" ht="12.75">
      <c r="B25" s="2"/>
      <c r="C25" s="2"/>
      <c r="D25" s="2"/>
      <c r="E25" s="2"/>
      <c r="F25" s="2"/>
      <c r="G25" s="2"/>
      <c r="H25" s="2"/>
      <c r="I25" s="2"/>
      <c r="J25" s="2"/>
      <c r="K25" s="4"/>
      <c r="M25" s="2"/>
    </row>
    <row r="26" spans="1:13" ht="12.75">
      <c r="A26" s="1" t="s">
        <v>52</v>
      </c>
      <c r="B26" s="2">
        <v>2.651802828364467</v>
      </c>
      <c r="C26" s="2">
        <v>2.663704894589998</v>
      </c>
      <c r="D26" s="2">
        <v>2.658250283298086</v>
      </c>
      <c r="E26" s="2">
        <v>2.6694628207686257</v>
      </c>
      <c r="F26" s="2">
        <v>2.6581406991466943</v>
      </c>
      <c r="G26" s="2"/>
      <c r="H26" s="5">
        <f t="shared" si="0"/>
        <v>2.660272305233574</v>
      </c>
      <c r="I26" s="2">
        <f t="shared" si="1"/>
        <v>0.006644783689945341</v>
      </c>
      <c r="J26" s="2">
        <f>H26*4/3.9</f>
        <v>2.7284844156241785</v>
      </c>
      <c r="K26" s="6">
        <f>2.72-K27</f>
        <v>2.52</v>
      </c>
      <c r="L26" s="1">
        <v>3</v>
      </c>
      <c r="M26" s="2">
        <f aca="true" t="shared" si="2" ref="M26:M40">K26*L26</f>
        <v>7.5600000000000005</v>
      </c>
    </row>
    <row r="27" spans="1:13" ht="12.75">
      <c r="A27" s="1" t="s">
        <v>54</v>
      </c>
      <c r="B27" s="2"/>
      <c r="C27" s="2"/>
      <c r="D27" s="2"/>
      <c r="E27" s="2"/>
      <c r="F27" s="2"/>
      <c r="G27" s="2"/>
      <c r="H27" s="2"/>
      <c r="I27" s="2"/>
      <c r="J27" s="2"/>
      <c r="K27" s="6">
        <v>0.2</v>
      </c>
      <c r="L27" s="1">
        <v>2</v>
      </c>
      <c r="M27" s="2">
        <f t="shared" si="2"/>
        <v>0.4</v>
      </c>
    </row>
    <row r="28" spans="1:13" ht="12.75">
      <c r="A28" s="1" t="s">
        <v>17</v>
      </c>
      <c r="B28" s="2">
        <v>0.9816159324226501</v>
      </c>
      <c r="C28" s="2">
        <v>0.9866885679398937</v>
      </c>
      <c r="D28" s="2">
        <v>0.9548254146090672</v>
      </c>
      <c r="E28" s="2">
        <v>0.9712550052544411</v>
      </c>
      <c r="F28" s="2">
        <v>0.9719231357825135</v>
      </c>
      <c r="G28" s="2"/>
      <c r="H28" s="2">
        <f t="shared" si="0"/>
        <v>0.973261611201713</v>
      </c>
      <c r="I28" s="2">
        <f t="shared" si="1"/>
        <v>0.012204396533527173</v>
      </c>
      <c r="J28" s="2">
        <f>H28*4/3.9</f>
        <v>0.998217037129962</v>
      </c>
      <c r="K28" s="4">
        <v>0.99</v>
      </c>
      <c r="L28" s="1">
        <v>2</v>
      </c>
      <c r="M28" s="2">
        <f t="shared" si="2"/>
        <v>1.98</v>
      </c>
    </row>
    <row r="29" spans="1:13" ht="12.75">
      <c r="A29" s="1" t="s">
        <v>18</v>
      </c>
      <c r="B29" s="2">
        <v>0.14892185974788064</v>
      </c>
      <c r="C29" s="2">
        <v>0.14408727483301179</v>
      </c>
      <c r="D29" s="2">
        <v>0.1605750431342568</v>
      </c>
      <c r="E29" s="2">
        <v>0.1691607633556928</v>
      </c>
      <c r="F29" s="2">
        <v>0.16394429930772694</v>
      </c>
      <c r="G29" s="2"/>
      <c r="H29" s="2">
        <f t="shared" si="0"/>
        <v>0.15733784807571377</v>
      </c>
      <c r="I29" s="2">
        <f t="shared" si="1"/>
        <v>0.010491812358215577</v>
      </c>
      <c r="J29" s="2">
        <f>H29*4/3.9</f>
        <v>0.16137215187252696</v>
      </c>
      <c r="K29" s="4">
        <v>0.16</v>
      </c>
      <c r="L29" s="1">
        <v>3</v>
      </c>
      <c r="M29" s="2">
        <f t="shared" si="2"/>
        <v>0.48</v>
      </c>
    </row>
    <row r="30" spans="1:13" ht="12.75">
      <c r="A30" s="1" t="s">
        <v>22</v>
      </c>
      <c r="B30" s="2">
        <v>0.05770675542713306</v>
      </c>
      <c r="C30" s="2">
        <v>0.06096747176076345</v>
      </c>
      <c r="D30" s="2">
        <v>0.07056140241635893</v>
      </c>
      <c r="E30" s="2">
        <v>0.06854825343763508</v>
      </c>
      <c r="F30" s="2">
        <v>0.06737807981667436</v>
      </c>
      <c r="G30" s="2"/>
      <c r="H30" s="2">
        <f t="shared" si="0"/>
        <v>0.06503239257171298</v>
      </c>
      <c r="I30" s="2">
        <f t="shared" si="1"/>
        <v>0.0054456867545614705</v>
      </c>
      <c r="J30" s="2">
        <f>H30*4/3.9</f>
        <v>0.06669988981714152</v>
      </c>
      <c r="K30" s="4">
        <v>0.07</v>
      </c>
      <c r="L30" s="1">
        <v>2</v>
      </c>
      <c r="M30" s="2">
        <f t="shared" si="2"/>
        <v>0.14</v>
      </c>
    </row>
    <row r="31" spans="1:13" ht="12.75">
      <c r="A31" s="1" t="s">
        <v>23</v>
      </c>
      <c r="B31" s="2">
        <v>0.03273794224659739</v>
      </c>
      <c r="C31" s="2">
        <v>0.036995437023361166</v>
      </c>
      <c r="D31" s="2">
        <v>0.026413141897206793</v>
      </c>
      <c r="E31" s="2">
        <v>0.03810445093257905</v>
      </c>
      <c r="F31" s="2">
        <v>0.027479461386145793</v>
      </c>
      <c r="G31" s="2"/>
      <c r="H31" s="2">
        <f t="shared" si="0"/>
        <v>0.03234608669717804</v>
      </c>
      <c r="I31" s="2">
        <f t="shared" si="1"/>
        <v>0.005334150443421617</v>
      </c>
      <c r="J31" s="2">
        <f>H31*4/3.9</f>
        <v>0.03317547353556722</v>
      </c>
      <c r="K31" s="4">
        <v>0.03</v>
      </c>
      <c r="L31" s="1">
        <v>4</v>
      </c>
      <c r="M31" s="2">
        <f t="shared" si="2"/>
        <v>0.12</v>
      </c>
    </row>
    <row r="32" spans="1:13" ht="12.75">
      <c r="A32" s="1" t="s">
        <v>24</v>
      </c>
      <c r="B32" s="2">
        <v>0.02553070985380256</v>
      </c>
      <c r="C32" s="2">
        <v>0.02555367242846098</v>
      </c>
      <c r="D32" s="2">
        <v>0.024431386054660945</v>
      </c>
      <c r="E32" s="2">
        <v>0.02447604583117402</v>
      </c>
      <c r="F32" s="2">
        <v>0.02221826965763488</v>
      </c>
      <c r="G32" s="2"/>
      <c r="H32" s="2">
        <f t="shared" si="0"/>
        <v>0.024442016765146676</v>
      </c>
      <c r="I32" s="2">
        <f t="shared" si="1"/>
        <v>0.0013571434285451576</v>
      </c>
      <c r="J32" s="2">
        <f>H32*4/3.9</f>
        <v>0.02506873514374018</v>
      </c>
      <c r="K32" s="4">
        <v>0.03</v>
      </c>
      <c r="L32" s="1">
        <v>3</v>
      </c>
      <c r="M32" s="2">
        <f t="shared" si="2"/>
        <v>0.09</v>
      </c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4"/>
      <c r="M33" s="2"/>
    </row>
    <row r="34" spans="1:13" ht="12.75">
      <c r="A34" s="1" t="s">
        <v>16</v>
      </c>
      <c r="B34" s="2">
        <v>0.7839702516754745</v>
      </c>
      <c r="C34" s="2">
        <v>0.7765016606351308</v>
      </c>
      <c r="D34" s="2">
        <v>0.759804165770164</v>
      </c>
      <c r="E34" s="2">
        <v>0.7939325495731582</v>
      </c>
      <c r="F34" s="2">
        <v>0.7873178938996684</v>
      </c>
      <c r="G34" s="2"/>
      <c r="H34" s="2">
        <f>AVERAGE(B34:F34)</f>
        <v>0.7803053043107192</v>
      </c>
      <c r="I34" s="2">
        <f>STDEV(B34:F34)</f>
        <v>0.013067846533011953</v>
      </c>
      <c r="J34" s="2"/>
      <c r="K34" s="4">
        <v>0.78</v>
      </c>
      <c r="L34" s="1">
        <v>1</v>
      </c>
      <c r="M34" s="2">
        <f t="shared" si="2"/>
        <v>0.78</v>
      </c>
    </row>
    <row r="35" spans="1:13" ht="12.75">
      <c r="A35" s="1" t="s">
        <v>21</v>
      </c>
      <c r="B35" s="2">
        <v>0.057163254061664504</v>
      </c>
      <c r="C35" s="2">
        <v>0.05269771984617086</v>
      </c>
      <c r="D35" s="2">
        <v>0.060198228276734704</v>
      </c>
      <c r="E35" s="2">
        <v>0.061815975390603524</v>
      </c>
      <c r="F35" s="2">
        <v>0.06323067540935168</v>
      </c>
      <c r="G35" s="2"/>
      <c r="H35" s="2">
        <f>AVERAGE(B35:F35)</f>
        <v>0.05902117059690506</v>
      </c>
      <c r="I35" s="2">
        <f>STDEV(B35:F35)</f>
        <v>0.004193870903813611</v>
      </c>
      <c r="J35" s="2"/>
      <c r="K35" s="4">
        <v>0.06</v>
      </c>
      <c r="L35" s="1">
        <v>2</v>
      </c>
      <c r="M35" s="2">
        <f t="shared" si="2"/>
        <v>0.12</v>
      </c>
    </row>
    <row r="36" spans="1:13" ht="12.75">
      <c r="A36" s="1" t="s">
        <v>20</v>
      </c>
      <c r="B36" s="2">
        <v>0.04835957941535947</v>
      </c>
      <c r="C36" s="2">
        <v>0.0699155520593321</v>
      </c>
      <c r="D36" s="2">
        <v>0.0627158289220358</v>
      </c>
      <c r="E36" s="2">
        <v>0.06283047141089107</v>
      </c>
      <c r="F36" s="2">
        <v>0.057360630049204435</v>
      </c>
      <c r="G36" s="2"/>
      <c r="H36" s="2">
        <f>AVERAGE(B36:F36)</f>
        <v>0.06023641237136457</v>
      </c>
      <c r="I36" s="2">
        <f>STDEV(B36:F36)</f>
        <v>0.007998307303123287</v>
      </c>
      <c r="J36" s="2"/>
      <c r="K36" s="4">
        <v>0.06</v>
      </c>
      <c r="L36" s="1">
        <v>1</v>
      </c>
      <c r="M36" s="2">
        <f t="shared" si="2"/>
        <v>0.06</v>
      </c>
    </row>
    <row r="37" spans="2:13" ht="12.75">
      <c r="B37" s="2"/>
      <c r="C37" s="2"/>
      <c r="D37" s="2"/>
      <c r="E37" s="2"/>
      <c r="F37" s="2"/>
      <c r="G37" s="2"/>
      <c r="H37" s="2"/>
      <c r="I37" s="2"/>
      <c r="J37" s="2"/>
      <c r="K37" s="4"/>
      <c r="M37" s="2"/>
    </row>
    <row r="38" spans="1:13" ht="12.75">
      <c r="A38" s="1" t="s">
        <v>55</v>
      </c>
      <c r="B38" s="2">
        <v>3.094074947341003</v>
      </c>
      <c r="C38" s="2">
        <v>3.006438583634331</v>
      </c>
      <c r="D38" s="2">
        <v>3.021999751694509</v>
      </c>
      <c r="E38" s="2">
        <v>2.925663252492005</v>
      </c>
      <c r="F38" s="2">
        <v>2.994824133178259</v>
      </c>
      <c r="G38" s="2"/>
      <c r="H38" s="2">
        <f>AVERAGE(B38:F38)</f>
        <v>3.008600133668021</v>
      </c>
      <c r="I38" s="2">
        <f>STDEV(B38:F38)</f>
        <v>0.06032924308106172</v>
      </c>
      <c r="J38" s="2"/>
      <c r="K38" s="4">
        <v>3</v>
      </c>
      <c r="L38" s="1">
        <v>1</v>
      </c>
      <c r="M38" s="2">
        <f t="shared" si="2"/>
        <v>3</v>
      </c>
    </row>
    <row r="39" spans="2:13" ht="12.75">
      <c r="B39" s="2"/>
      <c r="C39" s="2"/>
      <c r="D39" s="2"/>
      <c r="E39" s="2"/>
      <c r="F39" s="2"/>
      <c r="G39" s="2"/>
      <c r="H39" s="2"/>
      <c r="I39" s="2"/>
      <c r="J39" s="2"/>
      <c r="K39" s="4"/>
      <c r="M39" s="2"/>
    </row>
    <row r="40" spans="1:13" ht="12.75">
      <c r="A40" s="1" t="s">
        <v>56</v>
      </c>
      <c r="B40" s="2">
        <v>1.2642820268708563</v>
      </c>
      <c r="C40" s="2">
        <v>1.2654191347146087</v>
      </c>
      <c r="D40" s="2">
        <v>1.2648363418702844</v>
      </c>
      <c r="E40" s="2">
        <v>1.26714842143168</v>
      </c>
      <c r="F40" s="2">
        <v>1.2652872963872652</v>
      </c>
      <c r="G40" s="2"/>
      <c r="H40" s="2">
        <f t="shared" si="0"/>
        <v>1.265394644254939</v>
      </c>
      <c r="I40" s="2">
        <f t="shared" si="1"/>
        <v>0.0010767400714875531</v>
      </c>
      <c r="J40" s="2"/>
      <c r="K40" s="4">
        <v>1.27</v>
      </c>
      <c r="L40" s="1">
        <v>1</v>
      </c>
      <c r="M40" s="2">
        <f t="shared" si="2"/>
        <v>1.27</v>
      </c>
    </row>
    <row r="41" spans="1:13" ht="12.75">
      <c r="A41" s="1" t="s">
        <v>53</v>
      </c>
      <c r="B41" s="2">
        <f>SUM(B24:B40)</f>
        <v>17.1333952355675</v>
      </c>
      <c r="C41" s="2">
        <f>SUM(C24:C40)</f>
        <v>17.08197767057864</v>
      </c>
      <c r="D41" s="2">
        <f>SUM(D24:D40)</f>
        <v>17.067983416361486</v>
      </c>
      <c r="E41" s="2">
        <f>SUM(E24:E40)</f>
        <v>17.036628482351606</v>
      </c>
      <c r="F41" s="2">
        <f>SUM(F24:F40)</f>
        <v>17.07408970771392</v>
      </c>
      <c r="G41" s="2"/>
      <c r="H41" s="2">
        <f>AVERAGE(B41:F41)</f>
        <v>17.07881490251463</v>
      </c>
      <c r="I41" s="2">
        <f>STDEV(B41:F41)</f>
        <v>0.03502983893131936</v>
      </c>
      <c r="J41" s="2"/>
      <c r="K41" s="4">
        <f>SUM(K24:K40)</f>
        <v>17.169999999999998</v>
      </c>
      <c r="M41" s="7">
        <f>SUM(M24:M40)</f>
        <v>48</v>
      </c>
    </row>
    <row r="42" spans="2:13" ht="12.75">
      <c r="B42" s="2"/>
      <c r="C42" s="2"/>
      <c r="D42" s="2"/>
      <c r="E42" s="2"/>
      <c r="F42" s="2"/>
      <c r="G42" s="2"/>
      <c r="H42" s="2"/>
      <c r="I42" s="2"/>
      <c r="J42" s="2"/>
      <c r="K42" s="4"/>
      <c r="M42" s="2"/>
    </row>
    <row r="43" spans="1:13" ht="12.75">
      <c r="A43" s="1" t="s">
        <v>5</v>
      </c>
      <c r="B43" s="2">
        <v>0.751619371496705</v>
      </c>
      <c r="C43" s="2">
        <v>0.7215894513437638</v>
      </c>
      <c r="D43" s="2">
        <v>0.7442759652931561</v>
      </c>
      <c r="E43" s="2">
        <v>0.7610104254611403</v>
      </c>
      <c r="F43" s="2">
        <v>0.7368656396780862</v>
      </c>
      <c r="G43" s="2"/>
      <c r="H43" s="2">
        <f>AVERAGE(B43:F43)</f>
        <v>0.7430721706545702</v>
      </c>
      <c r="I43" s="2">
        <f>STDEV(B43:F43)</f>
        <v>0.014969243509800332</v>
      </c>
      <c r="J43" s="2"/>
      <c r="K43" s="4">
        <v>0.73</v>
      </c>
      <c r="M43" s="2"/>
    </row>
    <row r="44" spans="7:17" ht="12.75">
      <c r="G44" s="2"/>
      <c r="H44" s="2"/>
      <c r="I44" s="2"/>
      <c r="J44" s="2"/>
      <c r="K44" s="2"/>
      <c r="L44" s="2"/>
      <c r="M44" s="2"/>
      <c r="N44" s="2"/>
      <c r="O44" s="2"/>
      <c r="Q44" s="5"/>
    </row>
    <row r="45" spans="2:23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16" ht="23.25">
      <c r="A46" s="2" t="s">
        <v>48</v>
      </c>
      <c r="B46" s="2"/>
      <c r="C46" s="3" t="s">
        <v>47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4" ht="23.25">
      <c r="A47" s="1" t="s">
        <v>49</v>
      </c>
      <c r="C47" s="3" t="s">
        <v>64</v>
      </c>
      <c r="M47" s="2"/>
      <c r="N47" s="2"/>
    </row>
    <row r="48" spans="3:21" ht="18.75">
      <c r="C48" s="1" t="s">
        <v>69</v>
      </c>
      <c r="J48" s="3"/>
      <c r="T48" s="2"/>
      <c r="U48" s="2"/>
    </row>
    <row r="49" spans="10:21" ht="18.75">
      <c r="J49" s="3"/>
      <c r="T49" s="2"/>
      <c r="U49" s="2"/>
    </row>
    <row r="50" spans="1:21" ht="12.75">
      <c r="A50" s="1" t="s">
        <v>26</v>
      </c>
      <c r="B50" s="1" t="s">
        <v>27</v>
      </c>
      <c r="C50" s="1" t="s">
        <v>28</v>
      </c>
      <c r="D50" s="1" t="s">
        <v>29</v>
      </c>
      <c r="E50" s="1" t="s">
        <v>30</v>
      </c>
      <c r="F50" s="1" t="s">
        <v>31</v>
      </c>
      <c r="G50" s="1" t="s">
        <v>32</v>
      </c>
      <c r="H50" s="1" t="s">
        <v>33</v>
      </c>
      <c r="T50" s="2"/>
      <c r="U50" s="2"/>
    </row>
    <row r="51" spans="1:21" ht="12.75">
      <c r="A51" s="1" t="s">
        <v>34</v>
      </c>
      <c r="B51" s="1" t="s">
        <v>5</v>
      </c>
      <c r="C51" s="1" t="s">
        <v>35</v>
      </c>
      <c r="D51" s="1">
        <v>20</v>
      </c>
      <c r="E51" s="1">
        <v>10</v>
      </c>
      <c r="F51" s="1">
        <v>800</v>
      </c>
      <c r="G51" s="1">
        <v>-800</v>
      </c>
      <c r="H51" s="1" t="s">
        <v>36</v>
      </c>
      <c r="T51" s="2"/>
      <c r="U51" s="2"/>
    </row>
    <row r="52" spans="1:21" ht="12.75">
      <c r="A52" s="1" t="s">
        <v>34</v>
      </c>
      <c r="B52" s="1" t="s">
        <v>19</v>
      </c>
      <c r="C52" s="1" t="s">
        <v>35</v>
      </c>
      <c r="D52" s="1">
        <v>20</v>
      </c>
      <c r="E52" s="1">
        <v>10</v>
      </c>
      <c r="F52" s="1">
        <v>600</v>
      </c>
      <c r="G52" s="1">
        <v>-600</v>
      </c>
      <c r="H52" s="1" t="s">
        <v>37</v>
      </c>
      <c r="T52" s="2"/>
      <c r="U52" s="2"/>
    </row>
    <row r="53" spans="1:21" ht="12.75">
      <c r="A53" s="1" t="s">
        <v>34</v>
      </c>
      <c r="B53" s="1" t="s">
        <v>16</v>
      </c>
      <c r="C53" s="1" t="s">
        <v>35</v>
      </c>
      <c r="D53" s="1">
        <v>20</v>
      </c>
      <c r="E53" s="1">
        <v>10</v>
      </c>
      <c r="F53" s="1">
        <v>600</v>
      </c>
      <c r="G53" s="1">
        <v>-600</v>
      </c>
      <c r="H53" s="1" t="s">
        <v>38</v>
      </c>
      <c r="T53" s="2"/>
      <c r="U53" s="2"/>
    </row>
    <row r="54" spans="1:21" ht="12.75">
      <c r="A54" s="1" t="s">
        <v>34</v>
      </c>
      <c r="B54" s="1" t="s">
        <v>17</v>
      </c>
      <c r="C54" s="1" t="s">
        <v>35</v>
      </c>
      <c r="D54" s="1">
        <v>20</v>
      </c>
      <c r="E54" s="1">
        <v>10</v>
      </c>
      <c r="F54" s="1">
        <v>600</v>
      </c>
      <c r="G54" s="1">
        <v>-600</v>
      </c>
      <c r="H54" s="1" t="s">
        <v>37</v>
      </c>
      <c r="T54" s="2"/>
      <c r="U54" s="2"/>
    </row>
    <row r="55" spans="1:21" ht="12.75">
      <c r="A55" s="1" t="s">
        <v>34</v>
      </c>
      <c r="B55" s="1" t="s">
        <v>18</v>
      </c>
      <c r="C55" s="1" t="s">
        <v>35</v>
      </c>
      <c r="D55" s="1">
        <v>20</v>
      </c>
      <c r="E55" s="1">
        <v>10</v>
      </c>
      <c r="F55" s="1">
        <v>600</v>
      </c>
      <c r="G55" s="1">
        <v>-600</v>
      </c>
      <c r="H55" s="1" t="s">
        <v>39</v>
      </c>
      <c r="T55" s="2"/>
      <c r="U55" s="2"/>
    </row>
    <row r="56" spans="1:21" ht="12.75">
      <c r="A56" s="1" t="s">
        <v>40</v>
      </c>
      <c r="B56" s="1" t="s">
        <v>20</v>
      </c>
      <c r="C56" s="1" t="s">
        <v>35</v>
      </c>
      <c r="D56" s="1">
        <v>20</v>
      </c>
      <c r="E56" s="1">
        <v>10</v>
      </c>
      <c r="F56" s="1">
        <v>600</v>
      </c>
      <c r="G56" s="1">
        <v>-600</v>
      </c>
      <c r="H56" s="1" t="s">
        <v>41</v>
      </c>
      <c r="T56" s="2"/>
      <c r="U56" s="2"/>
    </row>
    <row r="57" spans="1:21" ht="12.75">
      <c r="A57" s="1" t="s">
        <v>40</v>
      </c>
      <c r="B57" s="1" t="s">
        <v>21</v>
      </c>
      <c r="C57" s="1" t="s">
        <v>35</v>
      </c>
      <c r="D57" s="1">
        <v>20</v>
      </c>
      <c r="E57" s="1">
        <v>10</v>
      </c>
      <c r="F57" s="1">
        <v>500</v>
      </c>
      <c r="G57" s="1">
        <v>-500</v>
      </c>
      <c r="H57" s="1" t="s">
        <v>37</v>
      </c>
      <c r="T57" s="2"/>
      <c r="U57" s="2"/>
    </row>
    <row r="58" spans="1:21" ht="12.75">
      <c r="A58" s="1" t="s">
        <v>40</v>
      </c>
      <c r="B58" s="1" t="s">
        <v>22</v>
      </c>
      <c r="C58" s="1" t="s">
        <v>35</v>
      </c>
      <c r="D58" s="1">
        <v>20</v>
      </c>
      <c r="E58" s="1">
        <v>10</v>
      </c>
      <c r="F58" s="1">
        <v>600</v>
      </c>
      <c r="G58" s="1">
        <v>-600</v>
      </c>
      <c r="H58" s="1" t="s">
        <v>42</v>
      </c>
      <c r="T58" s="2"/>
      <c r="U58" s="2"/>
    </row>
    <row r="59" spans="1:21" ht="12.75">
      <c r="A59" s="1" t="s">
        <v>40</v>
      </c>
      <c r="B59" s="1" t="s">
        <v>23</v>
      </c>
      <c r="C59" s="1" t="s">
        <v>35</v>
      </c>
      <c r="D59" s="1">
        <v>20</v>
      </c>
      <c r="E59" s="1">
        <v>10</v>
      </c>
      <c r="F59" s="1">
        <v>500</v>
      </c>
      <c r="G59" s="1">
        <v>-500</v>
      </c>
      <c r="H59" s="1" t="s">
        <v>43</v>
      </c>
      <c r="T59" s="2"/>
      <c r="U59" s="2"/>
    </row>
    <row r="60" spans="1:21" ht="12.75">
      <c r="A60" s="1" t="s">
        <v>40</v>
      </c>
      <c r="B60" s="1" t="s">
        <v>24</v>
      </c>
      <c r="C60" s="1" t="s">
        <v>35</v>
      </c>
      <c r="D60" s="1">
        <v>20</v>
      </c>
      <c r="E60" s="1">
        <v>10</v>
      </c>
      <c r="F60" s="1">
        <v>500</v>
      </c>
      <c r="G60" s="1">
        <v>-500</v>
      </c>
      <c r="H60" s="1" t="s">
        <v>44</v>
      </c>
      <c r="T60" s="2"/>
      <c r="U60" s="2"/>
    </row>
    <row r="61" spans="1:21" ht="12.75">
      <c r="A61" s="1" t="s">
        <v>45</v>
      </c>
      <c r="B61" s="1" t="s">
        <v>25</v>
      </c>
      <c r="C61" s="1" t="s">
        <v>35</v>
      </c>
      <c r="D61" s="1">
        <v>20</v>
      </c>
      <c r="E61" s="1">
        <v>10</v>
      </c>
      <c r="F61" s="1">
        <v>500</v>
      </c>
      <c r="G61" s="1">
        <v>-500</v>
      </c>
      <c r="H61" s="1" t="s">
        <v>46</v>
      </c>
      <c r="T61" s="2"/>
      <c r="U61" s="2"/>
    </row>
    <row r="62" spans="20:21" ht="12.75">
      <c r="T62" s="2"/>
      <c r="U6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2008-02-21T01:34:06Z</dcterms:created>
  <dcterms:modified xsi:type="dcterms:W3CDTF">2008-02-21T20:35:22Z</dcterms:modified>
  <cp:category/>
  <cp:version/>
  <cp:contentType/>
  <cp:contentStatus/>
</cp:coreProperties>
</file>