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795" windowWidth="17085" windowHeight="1054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<sst xmlns="http://schemas.openxmlformats.org/spreadsheetml/2006/main" count="109" uniqueCount="59">
  <si>
    <t>glaucodot70294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</si>
  <si>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</si>
  <si>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</si>
  <si>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</si>
  <si>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</si>
  <si>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</si>
  <si>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</si>
  <si>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</si>
  <si>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</si>
  <si>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</si>
  <si>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</si>
  <si>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</si>
  <si>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</si>
  <si>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</si>
  <si>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</si>
  <si>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</si>
  <si>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</si>
  <si>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</si>
  <si>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</si>
  <si>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</si>
  <si>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</si>
  <si>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</si>
  <si>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S</t>
  </si>
  <si>
    <t>Fe</t>
  </si>
  <si>
    <t>Mn</t>
  </si>
  <si>
    <t>Co</t>
  </si>
  <si>
    <t>Ni</t>
  </si>
  <si>
    <t>As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</si>
  <si>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</si>
  <si>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</si>
  <si>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</si>
  <si>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</si>
  <si>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</si>
  <si>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</si>
  <si>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</si>
  <si>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</si>
  <si>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</si>
  <si>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LIF</t>
  </si>
  <si>
    <t>Ka</t>
  </si>
  <si>
    <t>rhod-791</t>
  </si>
  <si>
    <t>PET</t>
  </si>
  <si>
    <t>chalcopy</t>
  </si>
  <si>
    <t>co_1</t>
  </si>
  <si>
    <t>ni_2</t>
  </si>
  <si>
    <t>enargite</t>
  </si>
  <si>
    <t>Sum</t>
  </si>
  <si>
    <t>(Co,Fe)AsS</t>
  </si>
  <si>
    <t>Atom weighs</t>
  </si>
  <si>
    <t>Atom proportions</t>
  </si>
  <si>
    <t>Atoms normalized to 3 pfu</t>
  </si>
  <si>
    <t>not present in the wds scan</t>
  </si>
  <si>
    <t>WDS scan: S As Fe Co &lt;Ni</t>
  </si>
  <si>
    <t>ideal</t>
  </si>
  <si>
    <t>measured</t>
  </si>
  <si>
    <t>Calibration data</t>
  </si>
  <si>
    <t>average</t>
  </si>
  <si>
    <t>stdev</t>
  </si>
  <si>
    <t>in formula</t>
  </si>
  <si>
    <r>
      <t>(Co</t>
    </r>
    <r>
      <rPr>
        <vertAlign val="subscript"/>
        <sz val="14"/>
        <rFont val="Times New Roman"/>
        <family val="1"/>
      </rPr>
      <t>0.52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0.47</t>
    </r>
    <r>
      <rPr>
        <sz val="14"/>
        <rFont val="Times New Roman"/>
        <family val="1"/>
      </rPr>
      <t>Ni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1.00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</si>
</sst>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1">
      <selection activeCell="O39" sqref="O39"/>
    </sheetView>
  </sheetViews>
  <sheetFormatPr defaultColWidth="9.00390625" defaultRowHeight="13.5"/>
  <cols>
    <col min="1" max="16" width="5.25390625" style="1" customWidth="1"/>
    <col min="17" max="17" width="2.25390625" style="1" customWidth="1"/>
    <col min="18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R2" s="5" t="s">
        <v>51</v>
      </c>
      <c r="S2" s="5"/>
      <c r="T2" s="5"/>
      <c r="U2" s="5"/>
    </row>
    <row r="3" spans="1:19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R3" s="1" t="s">
        <v>55</v>
      </c>
      <c r="S3" s="1" t="s">
        <v>56</v>
      </c>
    </row>
    <row r="4" spans="1:23" ht="12.75">
      <c r="A4" s="1" t="s">
        <v>23</v>
      </c>
      <c r="B4" s="2">
        <v>17.62</v>
      </c>
      <c r="C4" s="2">
        <v>17.48</v>
      </c>
      <c r="D4" s="2">
        <v>17.52</v>
      </c>
      <c r="E4" s="2">
        <v>17.55</v>
      </c>
      <c r="F4" s="2">
        <v>17.37</v>
      </c>
      <c r="G4" s="2">
        <v>17.58</v>
      </c>
      <c r="H4" s="2">
        <v>17.19</v>
      </c>
      <c r="I4" s="2">
        <v>17.67</v>
      </c>
      <c r="J4" s="2">
        <v>17.4</v>
      </c>
      <c r="K4" s="2">
        <v>17.64</v>
      </c>
      <c r="L4" s="2">
        <v>17.65</v>
      </c>
      <c r="M4" s="2">
        <v>17.76</v>
      </c>
      <c r="N4" s="2">
        <v>17.65</v>
      </c>
      <c r="O4" s="2">
        <v>17.53</v>
      </c>
      <c r="P4" s="2">
        <v>17.32</v>
      </c>
      <c r="Q4" s="2"/>
      <c r="R4" s="2">
        <f>AVERAGE(B4:P4)</f>
        <v>17.52866666666667</v>
      </c>
      <c r="S4" s="2">
        <f>STDEV(B4:P4)</f>
        <v>0.15333747406379492</v>
      </c>
      <c r="T4" s="2"/>
      <c r="U4" s="2"/>
      <c r="V4" s="2"/>
      <c r="W4" s="2"/>
    </row>
    <row r="5" spans="1:23" ht="12.75">
      <c r="A5" s="1" t="s">
        <v>25</v>
      </c>
      <c r="B5" s="2">
        <v>17.17</v>
      </c>
      <c r="C5" s="2">
        <v>17.45</v>
      </c>
      <c r="D5" s="2">
        <v>16.98</v>
      </c>
      <c r="E5" s="2">
        <v>17.23</v>
      </c>
      <c r="F5" s="2">
        <v>17.24</v>
      </c>
      <c r="G5" s="2">
        <v>17.41</v>
      </c>
      <c r="H5" s="2">
        <v>17.1</v>
      </c>
      <c r="I5" s="2">
        <v>17.31</v>
      </c>
      <c r="J5" s="2">
        <v>17.41</v>
      </c>
      <c r="K5" s="2">
        <v>17.29</v>
      </c>
      <c r="L5" s="2">
        <v>17.21</v>
      </c>
      <c r="M5" s="2">
        <v>17.01</v>
      </c>
      <c r="N5" s="2">
        <v>17.25</v>
      </c>
      <c r="O5" s="2">
        <v>17.28</v>
      </c>
      <c r="P5" s="2">
        <v>17.15</v>
      </c>
      <c r="Q5" s="2"/>
      <c r="R5" s="2">
        <f aca="true" t="shared" si="0" ref="R5:R35">AVERAGE(B5:P5)</f>
        <v>17.232666666666667</v>
      </c>
      <c r="S5" s="2">
        <f aca="true" t="shared" si="1" ref="S5:S35">STDEV(B5:P5)</f>
        <v>0.13739758090343562</v>
      </c>
      <c r="T5" s="2"/>
      <c r="U5" s="2"/>
      <c r="V5" s="2"/>
      <c r="W5" s="2"/>
    </row>
    <row r="6" spans="1:23" ht="12.75">
      <c r="A6" s="1" t="s">
        <v>26</v>
      </c>
      <c r="B6" s="2">
        <v>0.69</v>
      </c>
      <c r="C6" s="2">
        <v>0.71</v>
      </c>
      <c r="D6" s="2">
        <v>0.68</v>
      </c>
      <c r="E6" s="2">
        <v>0.68</v>
      </c>
      <c r="F6" s="2">
        <v>0.65</v>
      </c>
      <c r="G6" s="2">
        <v>0.64</v>
      </c>
      <c r="H6" s="2">
        <v>0.64</v>
      </c>
      <c r="I6" s="2">
        <v>0.7</v>
      </c>
      <c r="J6" s="2">
        <v>0.59</v>
      </c>
      <c r="K6" s="2">
        <v>0.62</v>
      </c>
      <c r="L6" s="2">
        <v>0.62</v>
      </c>
      <c r="M6" s="2">
        <v>0.69</v>
      </c>
      <c r="N6" s="2">
        <v>0.54</v>
      </c>
      <c r="O6" s="2">
        <v>0.61</v>
      </c>
      <c r="P6" s="2">
        <v>0.73</v>
      </c>
      <c r="Q6" s="2"/>
      <c r="R6" s="2">
        <f t="shared" si="0"/>
        <v>0.6526666666666666</v>
      </c>
      <c r="S6" s="2">
        <f t="shared" si="1"/>
        <v>0.051195237873775154</v>
      </c>
      <c r="T6" s="2"/>
      <c r="U6" s="2"/>
      <c r="V6" s="2"/>
      <c r="W6" s="2"/>
    </row>
    <row r="7" spans="1:23" ht="12.75">
      <c r="A7" s="1" t="s">
        <v>27</v>
      </c>
      <c r="B7" s="2">
        <v>44.41</v>
      </c>
      <c r="C7" s="2">
        <v>44.32</v>
      </c>
      <c r="D7" s="2">
        <v>44.8</v>
      </c>
      <c r="E7" s="2">
        <v>45.64</v>
      </c>
      <c r="F7" s="2">
        <v>45.03</v>
      </c>
      <c r="G7" s="2">
        <v>45.3</v>
      </c>
      <c r="H7" s="2">
        <v>46.46</v>
      </c>
      <c r="I7" s="2">
        <v>45.21</v>
      </c>
      <c r="J7" s="2">
        <v>46.39</v>
      </c>
      <c r="K7" s="2">
        <v>46.28</v>
      </c>
      <c r="L7" s="2">
        <v>46.88</v>
      </c>
      <c r="M7" s="2">
        <v>45.42</v>
      </c>
      <c r="N7" s="2">
        <v>45.25</v>
      </c>
      <c r="O7" s="2">
        <v>45.63</v>
      </c>
      <c r="P7" s="2">
        <v>44.22</v>
      </c>
      <c r="Q7" s="2"/>
      <c r="R7" s="2">
        <f t="shared" si="0"/>
        <v>45.41599999999999</v>
      </c>
      <c r="S7" s="2">
        <f t="shared" si="1"/>
        <v>0.8141586367011372</v>
      </c>
      <c r="T7" s="2"/>
      <c r="U7" s="2"/>
      <c r="V7" s="2"/>
      <c r="W7" s="2"/>
    </row>
    <row r="8" spans="1:23" ht="12.75">
      <c r="A8" s="1" t="s">
        <v>22</v>
      </c>
      <c r="B8" s="2">
        <v>19.25</v>
      </c>
      <c r="C8" s="2">
        <v>19.35</v>
      </c>
      <c r="D8" s="2">
        <v>19.49</v>
      </c>
      <c r="E8" s="2">
        <v>19.32</v>
      </c>
      <c r="F8" s="2">
        <v>19.38</v>
      </c>
      <c r="G8" s="2">
        <v>19.35</v>
      </c>
      <c r="H8" s="2">
        <v>19.1</v>
      </c>
      <c r="I8" s="2">
        <v>19.2</v>
      </c>
      <c r="J8" s="2">
        <v>19.28</v>
      </c>
      <c r="K8" s="2">
        <v>19.09</v>
      </c>
      <c r="L8" s="2">
        <v>19.22</v>
      </c>
      <c r="M8" s="2">
        <v>19.03</v>
      </c>
      <c r="N8" s="2">
        <v>19.35</v>
      </c>
      <c r="O8" s="2">
        <v>19.25</v>
      </c>
      <c r="P8" s="2">
        <v>19.25</v>
      </c>
      <c r="Q8" s="2"/>
      <c r="R8" s="2">
        <f t="shared" si="0"/>
        <v>19.260666666666665</v>
      </c>
      <c r="S8" s="2">
        <f t="shared" si="1"/>
        <v>0.12203434333168434</v>
      </c>
      <c r="T8" s="2"/>
      <c r="U8" s="2"/>
      <c r="V8" s="2"/>
      <c r="W8" s="2"/>
    </row>
    <row r="9" spans="1:23" ht="12.75">
      <c r="A9" s="1" t="s">
        <v>24</v>
      </c>
      <c r="B9" s="2">
        <v>0</v>
      </c>
      <c r="C9" s="2">
        <v>0.03</v>
      </c>
      <c r="D9" s="2">
        <v>0</v>
      </c>
      <c r="E9" s="2">
        <v>0</v>
      </c>
      <c r="F9" s="2">
        <v>0</v>
      </c>
      <c r="G9" s="2">
        <v>0.04</v>
      </c>
      <c r="H9" s="2">
        <v>0</v>
      </c>
      <c r="I9" s="2">
        <v>0</v>
      </c>
      <c r="J9" s="2">
        <v>0.01</v>
      </c>
      <c r="K9" s="2">
        <v>0</v>
      </c>
      <c r="L9" s="2">
        <v>0.05</v>
      </c>
      <c r="M9" s="2">
        <v>0.02</v>
      </c>
      <c r="N9" s="2">
        <v>0.03</v>
      </c>
      <c r="O9" s="2">
        <v>0</v>
      </c>
      <c r="P9" s="2">
        <v>0</v>
      </c>
      <c r="Q9" s="2"/>
      <c r="R9" s="2">
        <f>AVERAGE(B9:P9)</f>
        <v>0.012</v>
      </c>
      <c r="S9" s="2">
        <f>STDEV(B9:P9)</f>
        <v>0.017402791237532644</v>
      </c>
      <c r="T9" s="2" t="s">
        <v>50</v>
      </c>
      <c r="U9" s="2"/>
      <c r="V9" s="2"/>
      <c r="W9" s="2"/>
    </row>
    <row r="10" spans="1:23" ht="12.75">
      <c r="A10" s="1" t="s">
        <v>28</v>
      </c>
      <c r="B10" s="2">
        <v>99.13</v>
      </c>
      <c r="C10" s="2">
        <v>99.34</v>
      </c>
      <c r="D10" s="2">
        <v>99.48</v>
      </c>
      <c r="E10" s="2">
        <v>100.42</v>
      </c>
      <c r="F10" s="2">
        <v>99.67</v>
      </c>
      <c r="G10" s="2">
        <v>100.33</v>
      </c>
      <c r="H10" s="2">
        <v>100.49</v>
      </c>
      <c r="I10" s="2">
        <v>100.1</v>
      </c>
      <c r="J10" s="2">
        <v>101.08</v>
      </c>
      <c r="K10" s="2">
        <v>100.92</v>
      </c>
      <c r="L10" s="2">
        <v>101.63</v>
      </c>
      <c r="M10" s="2">
        <v>99.92</v>
      </c>
      <c r="N10" s="2">
        <v>100.07</v>
      </c>
      <c r="O10" s="2">
        <v>100.3</v>
      </c>
      <c r="P10" s="2">
        <v>98.67</v>
      </c>
      <c r="Q10" s="2"/>
      <c r="R10" s="2">
        <f t="shared" si="0"/>
        <v>100.10333333333334</v>
      </c>
      <c r="S10" s="2">
        <f t="shared" si="1"/>
        <v>0.7785945824402992</v>
      </c>
      <c r="T10" s="2"/>
      <c r="U10" s="2"/>
      <c r="V10" s="2"/>
      <c r="W10" s="2"/>
    </row>
    <row r="11" spans="2:23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1" t="s">
        <v>47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 t="s">
        <v>23</v>
      </c>
      <c r="B13" s="2">
        <v>55.845</v>
      </c>
      <c r="C13" s="2">
        <v>55.845</v>
      </c>
      <c r="D13" s="2">
        <v>55.845</v>
      </c>
      <c r="E13" s="2">
        <v>55.845</v>
      </c>
      <c r="F13" s="2">
        <v>55.845</v>
      </c>
      <c r="G13" s="2">
        <v>55.845</v>
      </c>
      <c r="H13" s="2">
        <v>55.845</v>
      </c>
      <c r="I13" s="2">
        <v>55.845</v>
      </c>
      <c r="J13" s="2">
        <v>55.845</v>
      </c>
      <c r="K13" s="2">
        <v>55.845</v>
      </c>
      <c r="L13" s="2">
        <v>55.845</v>
      </c>
      <c r="M13" s="2">
        <v>55.845</v>
      </c>
      <c r="N13" s="2">
        <v>55.845</v>
      </c>
      <c r="O13" s="2">
        <v>55.845</v>
      </c>
      <c r="P13" s="2">
        <v>55.845</v>
      </c>
      <c r="Q13" s="2"/>
      <c r="R13" s="2">
        <f t="shared" si="0"/>
        <v>55.84500000000002</v>
      </c>
      <c r="S13" s="2">
        <f t="shared" si="1"/>
        <v>0</v>
      </c>
      <c r="T13" s="2"/>
      <c r="U13" s="2"/>
      <c r="V13" s="2"/>
      <c r="W13" s="2"/>
    </row>
    <row r="14" spans="1:23" ht="12.75">
      <c r="A14" s="1" t="s">
        <v>25</v>
      </c>
      <c r="B14" s="2">
        <v>58.933</v>
      </c>
      <c r="C14" s="2">
        <v>58.933</v>
      </c>
      <c r="D14" s="2">
        <v>58.933</v>
      </c>
      <c r="E14" s="2">
        <v>58.933</v>
      </c>
      <c r="F14" s="2">
        <v>58.933</v>
      </c>
      <c r="G14" s="2">
        <v>58.933</v>
      </c>
      <c r="H14" s="2">
        <v>58.933</v>
      </c>
      <c r="I14" s="2">
        <v>58.933</v>
      </c>
      <c r="J14" s="2">
        <v>58.933</v>
      </c>
      <c r="K14" s="2">
        <v>58.933</v>
      </c>
      <c r="L14" s="2">
        <v>58.933</v>
      </c>
      <c r="M14" s="2">
        <v>58.933</v>
      </c>
      <c r="N14" s="2">
        <v>58.933</v>
      </c>
      <c r="O14" s="2">
        <v>58.933</v>
      </c>
      <c r="P14" s="2">
        <v>58.933</v>
      </c>
      <c r="Q14" s="2"/>
      <c r="R14" s="2">
        <f t="shared" si="0"/>
        <v>58.933</v>
      </c>
      <c r="S14" s="2">
        <f t="shared" si="1"/>
        <v>0</v>
      </c>
      <c r="T14" s="2"/>
      <c r="U14" s="2"/>
      <c r="V14" s="2"/>
      <c r="W14" s="2"/>
    </row>
    <row r="15" spans="1:23" ht="12.75">
      <c r="A15" s="1" t="s">
        <v>26</v>
      </c>
      <c r="B15" s="2">
        <v>58.693</v>
      </c>
      <c r="C15" s="2">
        <v>58.693</v>
      </c>
      <c r="D15" s="2">
        <v>58.693</v>
      </c>
      <c r="E15" s="2">
        <v>58.693</v>
      </c>
      <c r="F15" s="2">
        <v>58.693</v>
      </c>
      <c r="G15" s="2">
        <v>58.693</v>
      </c>
      <c r="H15" s="2">
        <v>58.693</v>
      </c>
      <c r="I15" s="2">
        <v>58.693</v>
      </c>
      <c r="J15" s="2">
        <v>58.693</v>
      </c>
      <c r="K15" s="2">
        <v>58.693</v>
      </c>
      <c r="L15" s="2">
        <v>58.693</v>
      </c>
      <c r="M15" s="2">
        <v>58.693</v>
      </c>
      <c r="N15" s="2">
        <v>58.693</v>
      </c>
      <c r="O15" s="2">
        <v>58.693</v>
      </c>
      <c r="P15" s="2">
        <v>58.693</v>
      </c>
      <c r="Q15" s="2"/>
      <c r="R15" s="2">
        <f t="shared" si="0"/>
        <v>58.69299999999999</v>
      </c>
      <c r="S15" s="2">
        <f t="shared" si="1"/>
        <v>1.019520728730867E-06</v>
      </c>
      <c r="T15" s="2"/>
      <c r="U15" s="2"/>
      <c r="V15" s="2"/>
      <c r="W15" s="2"/>
    </row>
    <row r="16" spans="1:23" ht="12.75">
      <c r="A16" s="1" t="s">
        <v>24</v>
      </c>
      <c r="B16" s="2">
        <v>54.938</v>
      </c>
      <c r="C16" s="2">
        <v>54.938</v>
      </c>
      <c r="D16" s="2">
        <v>54.938</v>
      </c>
      <c r="E16" s="2">
        <v>54.938</v>
      </c>
      <c r="F16" s="2">
        <v>54.938</v>
      </c>
      <c r="G16" s="2">
        <v>54.938</v>
      </c>
      <c r="H16" s="2">
        <v>54.938</v>
      </c>
      <c r="I16" s="2">
        <v>54.938</v>
      </c>
      <c r="J16" s="2">
        <v>54.938</v>
      </c>
      <c r="K16" s="2">
        <v>54.938</v>
      </c>
      <c r="L16" s="2">
        <v>54.938</v>
      </c>
      <c r="M16" s="2">
        <v>54.938</v>
      </c>
      <c r="N16" s="2">
        <v>54.938</v>
      </c>
      <c r="O16" s="2">
        <v>54.938</v>
      </c>
      <c r="P16" s="2">
        <v>54.938</v>
      </c>
      <c r="Q16" s="2"/>
      <c r="R16" s="2">
        <f t="shared" si="0"/>
        <v>54.937999999999995</v>
      </c>
      <c r="S16" s="2">
        <f t="shared" si="1"/>
        <v>0</v>
      </c>
      <c r="T16" s="2"/>
      <c r="U16" s="2"/>
      <c r="V16" s="2"/>
      <c r="W16" s="2"/>
    </row>
    <row r="17" spans="1:23" ht="12.75">
      <c r="A17" s="1" t="s">
        <v>27</v>
      </c>
      <c r="B17" s="2">
        <v>74.921</v>
      </c>
      <c r="C17" s="2">
        <v>74.921</v>
      </c>
      <c r="D17" s="2">
        <v>74.921</v>
      </c>
      <c r="E17" s="2">
        <v>74.921</v>
      </c>
      <c r="F17" s="2">
        <v>74.921</v>
      </c>
      <c r="G17" s="2">
        <v>74.921</v>
      </c>
      <c r="H17" s="2">
        <v>74.921</v>
      </c>
      <c r="I17" s="2">
        <v>74.921</v>
      </c>
      <c r="J17" s="2">
        <v>74.921</v>
      </c>
      <c r="K17" s="2">
        <v>74.921</v>
      </c>
      <c r="L17" s="2">
        <v>74.921</v>
      </c>
      <c r="M17" s="2">
        <v>74.921</v>
      </c>
      <c r="N17" s="2">
        <v>74.921</v>
      </c>
      <c r="O17" s="2">
        <v>74.921</v>
      </c>
      <c r="P17" s="2">
        <v>74.921</v>
      </c>
      <c r="Q17" s="2"/>
      <c r="R17" s="2">
        <f t="shared" si="0"/>
        <v>74.92100000000002</v>
      </c>
      <c r="S17" s="2">
        <f t="shared" si="1"/>
        <v>0</v>
      </c>
      <c r="T17" s="2"/>
      <c r="U17" s="2"/>
      <c r="V17" s="2"/>
      <c r="W17" s="2"/>
    </row>
    <row r="18" spans="1:23" ht="12.75">
      <c r="A18" s="1" t="s">
        <v>22</v>
      </c>
      <c r="B18" s="2">
        <v>32.065</v>
      </c>
      <c r="C18" s="2">
        <v>32.065</v>
      </c>
      <c r="D18" s="2">
        <v>32.065</v>
      </c>
      <c r="E18" s="2">
        <v>32.065</v>
      </c>
      <c r="F18" s="2">
        <v>32.065</v>
      </c>
      <c r="G18" s="2">
        <v>32.065</v>
      </c>
      <c r="H18" s="2">
        <v>32.065</v>
      </c>
      <c r="I18" s="2">
        <v>32.065</v>
      </c>
      <c r="J18" s="2">
        <v>32.065</v>
      </c>
      <c r="K18" s="2">
        <v>32.065</v>
      </c>
      <c r="L18" s="2">
        <v>32.065</v>
      </c>
      <c r="M18" s="2">
        <v>32.065</v>
      </c>
      <c r="N18" s="2">
        <v>32.065</v>
      </c>
      <c r="O18" s="2">
        <v>32.065</v>
      </c>
      <c r="P18" s="2">
        <v>32.065</v>
      </c>
      <c r="Q18" s="2"/>
      <c r="R18" s="2">
        <f t="shared" si="0"/>
        <v>32.065</v>
      </c>
      <c r="S18" s="2">
        <f t="shared" si="1"/>
        <v>5.097603643654335E-07</v>
      </c>
      <c r="T18" s="2"/>
      <c r="U18" s="2"/>
      <c r="V18" s="2"/>
      <c r="W18" s="2"/>
    </row>
    <row r="19" spans="2:23" ht="6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1" t="s">
        <v>48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1" t="s">
        <v>23</v>
      </c>
      <c r="B21" s="2">
        <f>B4/B13</f>
        <v>0.31551616080222045</v>
      </c>
      <c r="C21" s="2">
        <f>C4/C13</f>
        <v>0.31300922195362163</v>
      </c>
      <c r="D21" s="2">
        <f>D4/D13</f>
        <v>0.3137254901960784</v>
      </c>
      <c r="E21" s="2">
        <f>E4/E13</f>
        <v>0.31426269137792107</v>
      </c>
      <c r="F21" s="2">
        <f>F4/F13</f>
        <v>0.31103948428686545</v>
      </c>
      <c r="G21" s="2">
        <f>G4/G13</f>
        <v>0.3147998925597636</v>
      </c>
      <c r="H21" s="2">
        <f>H4/H13</f>
        <v>0.30781627719580984</v>
      </c>
      <c r="I21" s="2">
        <f>I4/I13</f>
        <v>0.31641149610529146</v>
      </c>
      <c r="J21" s="2">
        <f>J4/J13</f>
        <v>0.31157668546870804</v>
      </c>
      <c r="K21" s="2">
        <f>K4/K13</f>
        <v>0.3158742949234489</v>
      </c>
      <c r="L21" s="2">
        <f>L4/L13</f>
        <v>0.31605336198406303</v>
      </c>
      <c r="M21" s="2">
        <f>M4/M13</f>
        <v>0.31802309965081926</v>
      </c>
      <c r="N21" s="2">
        <f>N4/N13</f>
        <v>0.31605336198406303</v>
      </c>
      <c r="O21" s="2">
        <f>O4/O13</f>
        <v>0.31390455725669264</v>
      </c>
      <c r="P21" s="2">
        <f>P4/P13</f>
        <v>0.31014414898379444</v>
      </c>
      <c r="Q21" s="2"/>
      <c r="R21" s="2">
        <f t="shared" si="0"/>
        <v>0.3138806816486107</v>
      </c>
      <c r="S21" s="2">
        <f t="shared" si="1"/>
        <v>0.00274576907627309</v>
      </c>
      <c r="T21" s="2"/>
      <c r="U21" s="2"/>
      <c r="V21" s="2"/>
      <c r="W21" s="2"/>
    </row>
    <row r="22" spans="1:23" ht="12.75">
      <c r="A22" s="1" t="s">
        <v>25</v>
      </c>
      <c r="B22" s="2">
        <f>B5/B14</f>
        <v>0.2913478017409601</v>
      </c>
      <c r="C22" s="2">
        <f>C5/C14</f>
        <v>0.2960989598357457</v>
      </c>
      <c r="D22" s="2">
        <f>D5/D14</f>
        <v>0.2881238016052127</v>
      </c>
      <c r="E22" s="2">
        <f>E5/E14</f>
        <v>0.29236590704698556</v>
      </c>
      <c r="F22" s="2">
        <f>F5/F14</f>
        <v>0.29253559126465645</v>
      </c>
      <c r="G22" s="2">
        <f>G5/G14</f>
        <v>0.29542022296506204</v>
      </c>
      <c r="H22" s="2">
        <f>H5/H14</f>
        <v>0.2901600122172637</v>
      </c>
      <c r="I22" s="2">
        <f>I5/I14</f>
        <v>0.29372338078835286</v>
      </c>
      <c r="J22" s="2">
        <f>J5/J14</f>
        <v>0.29542022296506204</v>
      </c>
      <c r="K22" s="2">
        <f>K5/K14</f>
        <v>0.29338401235301104</v>
      </c>
      <c r="L22" s="2">
        <f>L5/L14</f>
        <v>0.29202653861164374</v>
      </c>
      <c r="M22" s="2">
        <f>M5/M14</f>
        <v>0.2886328542582255</v>
      </c>
      <c r="N22" s="2">
        <f>N5/N14</f>
        <v>0.2927052754823274</v>
      </c>
      <c r="O22" s="2">
        <f>O5/O14</f>
        <v>0.29321432813534015</v>
      </c>
      <c r="P22" s="2">
        <f>P5/P14</f>
        <v>0.2910084333056182</v>
      </c>
      <c r="Q22" s="2"/>
      <c r="R22" s="2">
        <f t="shared" si="0"/>
        <v>0.29241115617169783</v>
      </c>
      <c r="S22" s="2">
        <f t="shared" si="1"/>
        <v>0.0023314201025510396</v>
      </c>
      <c r="T22" s="2"/>
      <c r="U22" s="2"/>
      <c r="V22" s="2"/>
      <c r="W22" s="2"/>
    </row>
    <row r="23" spans="1:23" ht="12.75">
      <c r="A23" s="1" t="s">
        <v>26</v>
      </c>
      <c r="B23" s="2">
        <f>B6/B15</f>
        <v>0.0117560867565127</v>
      </c>
      <c r="C23" s="2">
        <f>C6/C15</f>
        <v>0.012096842894382636</v>
      </c>
      <c r="D23" s="2">
        <f>D6/D15</f>
        <v>0.011585708687577736</v>
      </c>
      <c r="E23" s="2">
        <f>E6/E15</f>
        <v>0.011585708687577736</v>
      </c>
      <c r="F23" s="2">
        <f>F6/F15</f>
        <v>0.011074574480772835</v>
      </c>
      <c r="G23" s="2">
        <f>G6/G15</f>
        <v>0.010904196411837869</v>
      </c>
      <c r="H23" s="2">
        <f>H6/H15</f>
        <v>0.010904196411837869</v>
      </c>
      <c r="I23" s="2">
        <f>I6/I15</f>
        <v>0.011926464825447668</v>
      </c>
      <c r="J23" s="2">
        <f>J6/J15</f>
        <v>0.010052306067163034</v>
      </c>
      <c r="K23" s="2">
        <f>K6/K15</f>
        <v>0.010563440273967935</v>
      </c>
      <c r="L23" s="2">
        <f>L6/L15</f>
        <v>0.010563440273967935</v>
      </c>
      <c r="M23" s="2">
        <f>M6/M15</f>
        <v>0.0117560867565127</v>
      </c>
      <c r="N23" s="2">
        <f>N6/N15</f>
        <v>0.009200415722488203</v>
      </c>
      <c r="O23" s="2">
        <f>O6/O15</f>
        <v>0.010393062205032968</v>
      </c>
      <c r="P23" s="2">
        <f>P6/P15</f>
        <v>0.01243759903225257</v>
      </c>
      <c r="Q23" s="2"/>
      <c r="R23" s="2">
        <f t="shared" si="0"/>
        <v>0.011120008632488828</v>
      </c>
      <c r="S23" s="2">
        <f t="shared" si="1"/>
        <v>0.0008722545767599784</v>
      </c>
      <c r="T23" s="2"/>
      <c r="U23" s="2"/>
      <c r="V23" s="2"/>
      <c r="W23" s="2"/>
    </row>
    <row r="24" spans="1:23" ht="12.75">
      <c r="A24" s="1" t="s">
        <v>24</v>
      </c>
      <c r="B24" s="2">
        <f>B9/B16</f>
        <v>0</v>
      </c>
      <c r="C24" s="2">
        <f>C9/C16</f>
        <v>0.0005460701154028177</v>
      </c>
      <c r="D24" s="2">
        <f>D9/D16</f>
        <v>0</v>
      </c>
      <c r="E24" s="2">
        <f>E9/E16</f>
        <v>0</v>
      </c>
      <c r="F24" s="2">
        <f>F9/F16</f>
        <v>0</v>
      </c>
      <c r="G24" s="2">
        <f>G9/G16</f>
        <v>0.0007280934872037569</v>
      </c>
      <c r="H24" s="2">
        <f>H9/H16</f>
        <v>0</v>
      </c>
      <c r="I24" s="2">
        <f>I9/I16</f>
        <v>0</v>
      </c>
      <c r="J24" s="2">
        <f>J9/J16</f>
        <v>0.00018202337180093923</v>
      </c>
      <c r="K24" s="2">
        <f>K9/K16</f>
        <v>0</v>
      </c>
      <c r="L24" s="2">
        <f>L9/L16</f>
        <v>0.0009101168590046962</v>
      </c>
      <c r="M24" s="2">
        <f>M9/M16</f>
        <v>0.00036404674360187845</v>
      </c>
      <c r="N24" s="2">
        <f>N9/N16</f>
        <v>0.0005460701154028177</v>
      </c>
      <c r="O24" s="2">
        <f>O9/O16</f>
        <v>0</v>
      </c>
      <c r="P24" s="2">
        <f>P9/P16</f>
        <v>0</v>
      </c>
      <c r="Q24" s="2"/>
      <c r="R24" s="2">
        <f t="shared" si="0"/>
        <v>0.0002184280461611271</v>
      </c>
      <c r="S24" s="2">
        <f t="shared" si="1"/>
        <v>0.0003167714739803531</v>
      </c>
      <c r="T24" s="2"/>
      <c r="U24" s="2"/>
      <c r="V24" s="2"/>
      <c r="W24" s="2"/>
    </row>
    <row r="25" spans="1:23" ht="12.75">
      <c r="A25" s="1" t="s">
        <v>27</v>
      </c>
      <c r="B25" s="2">
        <f>B7/B17</f>
        <v>0.5927577047823707</v>
      </c>
      <c r="C25" s="2">
        <f>C7/C17</f>
        <v>0.5915564394495535</v>
      </c>
      <c r="D25" s="2">
        <f>D7/D17</f>
        <v>0.5979631878912454</v>
      </c>
      <c r="E25" s="2">
        <f>E7/E17</f>
        <v>0.6091749976642062</v>
      </c>
      <c r="F25" s="2">
        <f>F7/F17</f>
        <v>0.6010330881862228</v>
      </c>
      <c r="G25" s="2">
        <f>G7/G17</f>
        <v>0.6046368841846744</v>
      </c>
      <c r="H25" s="2">
        <f>H7/H17</f>
        <v>0.6201198595854299</v>
      </c>
      <c r="I25" s="2">
        <f>I7/I17</f>
        <v>0.6034356188518573</v>
      </c>
      <c r="J25" s="2">
        <f>J7/J17</f>
        <v>0.6191855421043498</v>
      </c>
      <c r="K25" s="2">
        <f>K7/K17</f>
        <v>0.6177173289197955</v>
      </c>
      <c r="L25" s="2">
        <f>L7/L17</f>
        <v>0.6257257644719104</v>
      </c>
      <c r="M25" s="2">
        <f>M7/M17</f>
        <v>0.6062385712950975</v>
      </c>
      <c r="N25" s="2">
        <f>N7/N17</f>
        <v>0.6039695145553315</v>
      </c>
      <c r="O25" s="2">
        <f>O7/O17</f>
        <v>0.6090415237383376</v>
      </c>
      <c r="P25" s="2">
        <f>P7/P17</f>
        <v>0.5902217001908676</v>
      </c>
      <c r="Q25" s="2"/>
      <c r="R25" s="2">
        <f t="shared" si="0"/>
        <v>0.6061851817247501</v>
      </c>
      <c r="S25" s="2">
        <f t="shared" si="1"/>
        <v>0.010866894952022995</v>
      </c>
      <c r="T25" s="2"/>
      <c r="U25" s="2"/>
      <c r="V25" s="2"/>
      <c r="W25" s="2"/>
    </row>
    <row r="26" spans="1:23" ht="12.75">
      <c r="A26" s="1" t="s">
        <v>22</v>
      </c>
      <c r="B26" s="2">
        <f aca="true" t="shared" si="2" ref="B26:P26">B8/B18</f>
        <v>0.6003430531732419</v>
      </c>
      <c r="C26" s="2">
        <f t="shared" si="2"/>
        <v>0.6034617183845316</v>
      </c>
      <c r="D26" s="2">
        <f t="shared" si="2"/>
        <v>0.6078278496803368</v>
      </c>
      <c r="E26" s="2">
        <f t="shared" si="2"/>
        <v>0.6025261188211446</v>
      </c>
      <c r="F26" s="2">
        <f t="shared" si="2"/>
        <v>0.6043973179479183</v>
      </c>
      <c r="G26" s="2">
        <f t="shared" si="2"/>
        <v>0.6034617183845316</v>
      </c>
      <c r="H26" s="2">
        <f t="shared" si="2"/>
        <v>0.5956650553563075</v>
      </c>
      <c r="I26" s="2">
        <f t="shared" si="2"/>
        <v>0.5987837205675971</v>
      </c>
      <c r="J26" s="2">
        <f t="shared" si="2"/>
        <v>0.6012786527366288</v>
      </c>
      <c r="K26" s="2">
        <f t="shared" si="2"/>
        <v>0.5953531888351786</v>
      </c>
      <c r="L26" s="2">
        <f t="shared" si="2"/>
        <v>0.599407453609855</v>
      </c>
      <c r="M26" s="2">
        <f t="shared" si="2"/>
        <v>0.5934819897084049</v>
      </c>
      <c r="N26" s="2">
        <f t="shared" si="2"/>
        <v>0.6034617183845316</v>
      </c>
      <c r="O26" s="2">
        <f t="shared" si="2"/>
        <v>0.6003430531732419</v>
      </c>
      <c r="P26" s="2">
        <f t="shared" si="2"/>
        <v>0.6003430531732419</v>
      </c>
      <c r="Q26" s="2"/>
      <c r="R26" s="2">
        <f t="shared" si="0"/>
        <v>0.6006757107957795</v>
      </c>
      <c r="S26" s="2">
        <f t="shared" si="1"/>
        <v>0.003805842611298217</v>
      </c>
      <c r="T26" s="2"/>
      <c r="U26" s="2"/>
      <c r="V26" s="2"/>
      <c r="W26" s="2"/>
    </row>
    <row r="27" spans="1:23" ht="12.75">
      <c r="A27" s="1" t="s">
        <v>45</v>
      </c>
      <c r="B27" s="2">
        <f>SUM(B21:B26)</f>
        <v>1.811720807255306</v>
      </c>
      <c r="C27" s="2">
        <f aca="true" t="shared" si="3" ref="C27:P27">SUM(C21:C26)</f>
        <v>1.8167692526332377</v>
      </c>
      <c r="D27" s="2">
        <f t="shared" si="3"/>
        <v>1.8192260380604508</v>
      </c>
      <c r="E27" s="2">
        <f t="shared" si="3"/>
        <v>1.8299154235978352</v>
      </c>
      <c r="F27" s="2">
        <f t="shared" si="3"/>
        <v>1.8200800561664359</v>
      </c>
      <c r="G27" s="2">
        <f t="shared" si="3"/>
        <v>1.8299510079930732</v>
      </c>
      <c r="H27" s="2">
        <f t="shared" si="3"/>
        <v>1.8246654007666487</v>
      </c>
      <c r="I27" s="2">
        <f t="shared" si="3"/>
        <v>1.8242806811385464</v>
      </c>
      <c r="J27" s="2">
        <f t="shared" si="3"/>
        <v>1.837695432713713</v>
      </c>
      <c r="K27" s="2">
        <f t="shared" si="3"/>
        <v>1.832892265305402</v>
      </c>
      <c r="L27" s="2">
        <f t="shared" si="3"/>
        <v>1.8446866758104448</v>
      </c>
      <c r="M27" s="2">
        <f t="shared" si="3"/>
        <v>1.818496648412662</v>
      </c>
      <c r="N27" s="2">
        <f t="shared" si="3"/>
        <v>1.8259363562441449</v>
      </c>
      <c r="O27" s="2">
        <f t="shared" si="3"/>
        <v>1.8268965245086455</v>
      </c>
      <c r="P27" s="2">
        <f t="shared" si="3"/>
        <v>1.8041549346857746</v>
      </c>
      <c r="Q27" s="2"/>
      <c r="R27" s="2">
        <f t="shared" si="0"/>
        <v>1.824491167019488</v>
      </c>
      <c r="S27" s="2">
        <f t="shared" si="1"/>
        <v>0.010139587172703765</v>
      </c>
      <c r="T27" s="2"/>
      <c r="U27" s="2"/>
      <c r="V27" s="2"/>
      <c r="W27" s="2"/>
    </row>
    <row r="28" spans="2:23" ht="5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1" t="s">
        <v>49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 t="s">
        <v>55</v>
      </c>
      <c r="S29" s="1" t="s">
        <v>56</v>
      </c>
      <c r="T29" s="2" t="s">
        <v>57</v>
      </c>
      <c r="U29" s="2"/>
      <c r="V29" s="2"/>
      <c r="W29" s="2"/>
    </row>
    <row r="30" spans="1:23" ht="12.75">
      <c r="A30" s="1" t="s">
        <v>23</v>
      </c>
      <c r="B30" s="2">
        <f>B21*3/B27</f>
        <v>0.5224582499776272</v>
      </c>
      <c r="C30" s="2">
        <f aca="true" t="shared" si="4" ref="C30:P30">C21*3/C27</f>
        <v>0.5168667757338098</v>
      </c>
      <c r="D30" s="2">
        <f t="shared" si="4"/>
        <v>0.5173499339266608</v>
      </c>
      <c r="E30" s="2">
        <f t="shared" si="4"/>
        <v>0.5152085511581337</v>
      </c>
      <c r="F30" s="2">
        <f t="shared" si="4"/>
        <v>0.5126798954250329</v>
      </c>
      <c r="G30" s="2">
        <f t="shared" si="4"/>
        <v>0.5160792138992967</v>
      </c>
      <c r="H30" s="2">
        <f t="shared" si="4"/>
        <v>0.5060921477435998</v>
      </c>
      <c r="I30" s="2">
        <f t="shared" si="4"/>
        <v>0.5203335748331503</v>
      </c>
      <c r="J30" s="2">
        <f t="shared" si="4"/>
        <v>0.5086425311651421</v>
      </c>
      <c r="K30" s="2">
        <f t="shared" si="4"/>
        <v>0.5170095933666078</v>
      </c>
      <c r="L30" s="2">
        <f t="shared" si="4"/>
        <v>0.5139951940811978</v>
      </c>
      <c r="M30" s="2">
        <f t="shared" si="4"/>
        <v>0.5246472682725318</v>
      </c>
      <c r="N30" s="2">
        <f t="shared" si="4"/>
        <v>0.5192733485533442</v>
      </c>
      <c r="O30" s="2">
        <f t="shared" si="4"/>
        <v>0.515471817443715</v>
      </c>
      <c r="P30" s="2">
        <f t="shared" si="4"/>
        <v>0.5157164881260238</v>
      </c>
      <c r="Q30" s="2"/>
      <c r="R30" s="2">
        <f t="shared" si="0"/>
        <v>0.516121638913725</v>
      </c>
      <c r="S30" s="2">
        <f t="shared" si="1"/>
        <v>0.004763568066643148</v>
      </c>
      <c r="T30" s="4">
        <v>0.52</v>
      </c>
      <c r="U30" s="2"/>
      <c r="V30" s="2"/>
      <c r="W30" s="2"/>
    </row>
    <row r="31" spans="1:23" ht="12.75">
      <c r="A31" s="1" t="s">
        <v>25</v>
      </c>
      <c r="B31" s="2">
        <f>B22*3/B27</f>
        <v>0.48243824419449355</v>
      </c>
      <c r="C31" s="2">
        <f aca="true" t="shared" si="5" ref="C31:P31">C22*3/C27</f>
        <v>0.48894314906515146</v>
      </c>
      <c r="D31" s="2">
        <f t="shared" si="5"/>
        <v>0.475131394742557</v>
      </c>
      <c r="E31" s="2">
        <f t="shared" si="5"/>
        <v>0.47931052431728044</v>
      </c>
      <c r="F31" s="2">
        <f t="shared" si="5"/>
        <v>0.4821803144431122</v>
      </c>
      <c r="G31" s="2">
        <f t="shared" si="5"/>
        <v>0.48430841318924583</v>
      </c>
      <c r="H31" s="2">
        <f t="shared" si="5"/>
        <v>0.4770628282237672</v>
      </c>
      <c r="I31" s="2">
        <f t="shared" si="5"/>
        <v>0.4830233370750351</v>
      </c>
      <c r="J31" s="2">
        <f t="shared" si="5"/>
        <v>0.4822674384005247</v>
      </c>
      <c r="K31" s="2">
        <f t="shared" si="5"/>
        <v>0.48019845667927435</v>
      </c>
      <c r="L31" s="2">
        <f t="shared" si="5"/>
        <v>0.47492055280880385</v>
      </c>
      <c r="M31" s="2">
        <f t="shared" si="5"/>
        <v>0.4761617589620009</v>
      </c>
      <c r="N31" s="2">
        <f t="shared" si="5"/>
        <v>0.48091261420152687</v>
      </c>
      <c r="O31" s="2">
        <f t="shared" si="5"/>
        <v>0.4814957895016006</v>
      </c>
      <c r="P31" s="2">
        <f t="shared" si="5"/>
        <v>0.4838970773144311</v>
      </c>
      <c r="Q31" s="2"/>
      <c r="R31" s="2">
        <f t="shared" si="0"/>
        <v>0.48081679287458706</v>
      </c>
      <c r="S31" s="2">
        <f t="shared" si="1"/>
        <v>0.0038280088792162935</v>
      </c>
      <c r="T31" s="4">
        <f>R31*1/1.02</f>
        <v>0.47138901262214417</v>
      </c>
      <c r="U31" s="2"/>
      <c r="V31" s="2"/>
      <c r="W31" s="2"/>
    </row>
    <row r="32" spans="1:23" ht="12.75">
      <c r="A32" s="1" t="s">
        <v>26</v>
      </c>
      <c r="B32" s="2">
        <f>B23*3/B27</f>
        <v>0.01946671922533599</v>
      </c>
      <c r="C32" s="2">
        <f aca="true" t="shared" si="6" ref="C32:P32">C23*3/C27</f>
        <v>0.019975309814687897</v>
      </c>
      <c r="D32" s="2">
        <f t="shared" si="6"/>
        <v>0.019105446676537876</v>
      </c>
      <c r="E32" s="2">
        <f t="shared" si="6"/>
        <v>0.01899384289269309</v>
      </c>
      <c r="F32" s="2">
        <f t="shared" si="6"/>
        <v>0.018253990163650466</v>
      </c>
      <c r="G32" s="2">
        <f t="shared" si="6"/>
        <v>0.01787621039723345</v>
      </c>
      <c r="H32" s="2">
        <f t="shared" si="6"/>
        <v>0.01792799338540049</v>
      </c>
      <c r="I32" s="2">
        <f t="shared" si="6"/>
        <v>0.019612878021606214</v>
      </c>
      <c r="J32" s="2">
        <f t="shared" si="6"/>
        <v>0.01641018291967814</v>
      </c>
      <c r="K32" s="2">
        <f t="shared" si="6"/>
        <v>0.01728978916097039</v>
      </c>
      <c r="L32" s="2">
        <f t="shared" si="6"/>
        <v>0.01717924308635285</v>
      </c>
      <c r="M32" s="2">
        <f t="shared" si="6"/>
        <v>0.01939418491660308</v>
      </c>
      <c r="N32" s="2">
        <f t="shared" si="6"/>
        <v>0.015116215345116915</v>
      </c>
      <c r="O32" s="2">
        <f t="shared" si="6"/>
        <v>0.017066750194559995</v>
      </c>
      <c r="P32" s="2">
        <f t="shared" si="6"/>
        <v>0.020681592461601082</v>
      </c>
      <c r="Q32" s="2"/>
      <c r="R32" s="2">
        <f t="shared" si="0"/>
        <v>0.018290023244135197</v>
      </c>
      <c r="S32" s="2">
        <f t="shared" si="1"/>
        <v>0.0015051094370504897</v>
      </c>
      <c r="T32" s="4">
        <v>0.01</v>
      </c>
      <c r="U32" s="2"/>
      <c r="V32" s="2"/>
      <c r="W32" s="2"/>
    </row>
    <row r="33" spans="1:23" ht="12.75">
      <c r="A33" s="1" t="s">
        <v>24</v>
      </c>
      <c r="B33" s="2">
        <f>B24*3/B27</f>
        <v>0</v>
      </c>
      <c r="C33" s="2">
        <f aca="true" t="shared" si="7" ref="C33:P33">C24*3/C27</f>
        <v>0.0009017162437299178</v>
      </c>
      <c r="D33" s="2">
        <f t="shared" si="7"/>
        <v>0</v>
      </c>
      <c r="E33" s="2">
        <f t="shared" si="7"/>
        <v>0</v>
      </c>
      <c r="F33" s="2">
        <f t="shared" si="7"/>
        <v>0</v>
      </c>
      <c r="G33" s="2">
        <f t="shared" si="7"/>
        <v>0.0011936278359751251</v>
      </c>
      <c r="H33" s="2">
        <f t="shared" si="7"/>
        <v>0</v>
      </c>
      <c r="I33" s="2">
        <f t="shared" si="7"/>
        <v>0</v>
      </c>
      <c r="J33" s="2">
        <f t="shared" si="7"/>
        <v>0.0002971494109861499</v>
      </c>
      <c r="K33" s="2">
        <f t="shared" si="7"/>
        <v>0</v>
      </c>
      <c r="L33" s="2">
        <f t="shared" si="7"/>
        <v>0.0014801161697633753</v>
      </c>
      <c r="M33" s="2">
        <f t="shared" si="7"/>
        <v>0.0006005731337250184</v>
      </c>
      <c r="N33" s="2">
        <f t="shared" si="7"/>
        <v>0.0008971891822002853</v>
      </c>
      <c r="O33" s="2">
        <f t="shared" si="7"/>
        <v>0</v>
      </c>
      <c r="P33" s="2">
        <f t="shared" si="7"/>
        <v>0</v>
      </c>
      <c r="Q33" s="2"/>
      <c r="R33" s="2">
        <f t="shared" si="0"/>
        <v>0.0003580247984253248</v>
      </c>
      <c r="S33" s="2">
        <f t="shared" si="1"/>
        <v>0.0005182244009777565</v>
      </c>
      <c r="T33" s="4"/>
      <c r="U33" s="2"/>
      <c r="V33" s="2"/>
      <c r="W33" s="2"/>
    </row>
    <row r="34" spans="1:23" ht="12.75">
      <c r="A34" s="1" t="s">
        <v>27</v>
      </c>
      <c r="B34" s="2">
        <f>B25*3/B27</f>
        <v>0.9815381637312727</v>
      </c>
      <c r="C34" s="2">
        <f aca="true" t="shared" si="8" ref="C34:P34">C25*3/C27</f>
        <v>0.9768270328091709</v>
      </c>
      <c r="D34" s="2">
        <f t="shared" si="8"/>
        <v>0.9860729376907298</v>
      </c>
      <c r="E34" s="2">
        <f t="shared" si="8"/>
        <v>0.9986936933945741</v>
      </c>
      <c r="F34" s="2">
        <f t="shared" si="8"/>
        <v>0.9906703051054064</v>
      </c>
      <c r="G34" s="2">
        <f t="shared" si="8"/>
        <v>0.9912345437834198</v>
      </c>
      <c r="H34" s="2">
        <f t="shared" si="8"/>
        <v>1.0195620402374288</v>
      </c>
      <c r="I34" s="2">
        <f t="shared" si="8"/>
        <v>0.9923400906848099</v>
      </c>
      <c r="J34" s="2">
        <f t="shared" si="8"/>
        <v>1.010807663362371</v>
      </c>
      <c r="K34" s="2">
        <f t="shared" si="8"/>
        <v>1.0110534164159444</v>
      </c>
      <c r="L34" s="2">
        <f t="shared" si="8"/>
        <v>1.017613081956594</v>
      </c>
      <c r="M34" s="2">
        <f t="shared" si="8"/>
        <v>1.0001204651506077</v>
      </c>
      <c r="N34" s="2">
        <f t="shared" si="8"/>
        <v>0.9923174690453042</v>
      </c>
      <c r="O34" s="2">
        <f t="shared" si="8"/>
        <v>1.000124827379826</v>
      </c>
      <c r="P34" s="2">
        <f t="shared" si="8"/>
        <v>0.9814373846340394</v>
      </c>
      <c r="Q34" s="2"/>
      <c r="R34" s="2">
        <f t="shared" si="0"/>
        <v>0.9966942076920998</v>
      </c>
      <c r="S34" s="2">
        <f t="shared" si="1"/>
        <v>0.013276245563686829</v>
      </c>
      <c r="T34" s="4">
        <v>1</v>
      </c>
      <c r="U34" s="2"/>
      <c r="V34" s="2"/>
      <c r="W34" s="2"/>
    </row>
    <row r="35" spans="1:23" ht="12.75">
      <c r="A35" s="1" t="s">
        <v>22</v>
      </c>
      <c r="B35" s="2">
        <f>B26*3/B27</f>
        <v>0.9940986228712703</v>
      </c>
      <c r="C35" s="2">
        <f aca="true" t="shared" si="9" ref="C35:P35">C26*3/C27</f>
        <v>0.9964860163334501</v>
      </c>
      <c r="D35" s="2">
        <f t="shared" si="9"/>
        <v>1.0023402869635147</v>
      </c>
      <c r="E35" s="2">
        <f t="shared" si="9"/>
        <v>0.9877933882373187</v>
      </c>
      <c r="F35" s="2">
        <f t="shared" si="9"/>
        <v>0.9962154948627979</v>
      </c>
      <c r="G35" s="2">
        <f t="shared" si="9"/>
        <v>0.9893079908948291</v>
      </c>
      <c r="H35" s="2">
        <f t="shared" si="9"/>
        <v>0.9793549904098041</v>
      </c>
      <c r="I35" s="2">
        <f t="shared" si="9"/>
        <v>0.9846901193853984</v>
      </c>
      <c r="J35" s="2">
        <f t="shared" si="9"/>
        <v>0.9815750347412975</v>
      </c>
      <c r="K35" s="2">
        <f t="shared" si="9"/>
        <v>0.9744487443772027</v>
      </c>
      <c r="L35" s="2">
        <f t="shared" si="9"/>
        <v>0.9748118118972882</v>
      </c>
      <c r="M35" s="2">
        <f t="shared" si="9"/>
        <v>0.9790757495645313</v>
      </c>
      <c r="N35" s="2">
        <f t="shared" si="9"/>
        <v>0.991483163672507</v>
      </c>
      <c r="O35" s="2">
        <f t="shared" si="9"/>
        <v>0.9858408154802982</v>
      </c>
      <c r="P35" s="2">
        <f t="shared" si="9"/>
        <v>0.9982674574639049</v>
      </c>
      <c r="Q35" s="2"/>
      <c r="R35" s="2">
        <f t="shared" si="0"/>
        <v>0.9877193124770275</v>
      </c>
      <c r="S35" s="2">
        <f t="shared" si="1"/>
        <v>0.008739522525049512</v>
      </c>
      <c r="T35" s="2"/>
      <c r="U35" s="2"/>
      <c r="V35" s="2"/>
      <c r="W35" s="2"/>
    </row>
    <row r="36" spans="2:2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8.75">
      <c r="B37" s="2"/>
      <c r="C37" s="2"/>
      <c r="D37" s="2" t="s">
        <v>52</v>
      </c>
      <c r="E37" s="2"/>
      <c r="F37" s="2"/>
      <c r="G37" s="2"/>
      <c r="H37" s="3" t="s">
        <v>46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20.25">
      <c r="B38" s="2"/>
      <c r="C38" s="2"/>
      <c r="D38" s="2" t="s">
        <v>53</v>
      </c>
      <c r="E38" s="2"/>
      <c r="F38" s="2"/>
      <c r="G38" s="2"/>
      <c r="H38" s="3" t="s">
        <v>58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8" ht="12.75">
      <c r="A40" s="6" t="s">
        <v>54</v>
      </c>
      <c r="B40" s="6"/>
      <c r="C40" s="6"/>
      <c r="D40" s="6"/>
      <c r="E40" s="6"/>
      <c r="F40" s="6"/>
      <c r="G40" s="6"/>
      <c r="H40" s="6"/>
    </row>
    <row r="41" spans="1:8" ht="12.75">
      <c r="A41" s="7" t="s">
        <v>29</v>
      </c>
      <c r="B41" s="7" t="s">
        <v>30</v>
      </c>
      <c r="C41" s="7" t="s">
        <v>31</v>
      </c>
      <c r="D41" s="7" t="s">
        <v>32</v>
      </c>
      <c r="E41" s="7" t="s">
        <v>33</v>
      </c>
      <c r="F41" s="7" t="s">
        <v>34</v>
      </c>
      <c r="G41" s="7" t="s">
        <v>35</v>
      </c>
      <c r="H41" s="7" t="s">
        <v>36</v>
      </c>
    </row>
    <row r="42" spans="1:8" ht="12.75">
      <c r="A42" s="8" t="s">
        <v>37</v>
      </c>
      <c r="B42" s="8" t="s">
        <v>24</v>
      </c>
      <c r="C42" s="8" t="s">
        <v>38</v>
      </c>
      <c r="D42" s="8">
        <v>20</v>
      </c>
      <c r="E42" s="8">
        <v>10</v>
      </c>
      <c r="F42" s="8">
        <v>500</v>
      </c>
      <c r="G42" s="8">
        <v>-500</v>
      </c>
      <c r="H42" s="8" t="s">
        <v>39</v>
      </c>
    </row>
    <row r="43" spans="1:8" ht="12.75">
      <c r="A43" s="9" t="s">
        <v>40</v>
      </c>
      <c r="B43" s="9" t="s">
        <v>22</v>
      </c>
      <c r="C43" s="9" t="s">
        <v>38</v>
      </c>
      <c r="D43" s="9">
        <v>20</v>
      </c>
      <c r="E43" s="9">
        <v>10</v>
      </c>
      <c r="F43" s="9">
        <v>600</v>
      </c>
      <c r="G43" s="9">
        <v>-600</v>
      </c>
      <c r="H43" s="9" t="s">
        <v>41</v>
      </c>
    </row>
    <row r="44" spans="1:8" ht="12.75">
      <c r="A44" s="9" t="s">
        <v>37</v>
      </c>
      <c r="B44" s="9" t="s">
        <v>23</v>
      </c>
      <c r="C44" s="9" t="s">
        <v>38</v>
      </c>
      <c r="D44" s="9">
        <v>20</v>
      </c>
      <c r="E44" s="9">
        <v>10</v>
      </c>
      <c r="F44" s="9">
        <v>500</v>
      </c>
      <c r="G44" s="9">
        <v>-500</v>
      </c>
      <c r="H44" s="9" t="s">
        <v>41</v>
      </c>
    </row>
    <row r="45" spans="1:8" ht="12.75">
      <c r="A45" s="9" t="s">
        <v>37</v>
      </c>
      <c r="B45" s="9" t="s">
        <v>25</v>
      </c>
      <c r="C45" s="9" t="s">
        <v>38</v>
      </c>
      <c r="D45" s="9">
        <v>20</v>
      </c>
      <c r="E45" s="9">
        <v>10</v>
      </c>
      <c r="F45" s="9">
        <v>500</v>
      </c>
      <c r="G45" s="9">
        <v>-250</v>
      </c>
      <c r="H45" s="9" t="s">
        <v>42</v>
      </c>
    </row>
    <row r="46" spans="1:8" ht="12.75">
      <c r="A46" s="9" t="s">
        <v>37</v>
      </c>
      <c r="B46" s="9" t="s">
        <v>26</v>
      </c>
      <c r="C46" s="9" t="s">
        <v>38</v>
      </c>
      <c r="D46" s="9">
        <v>20</v>
      </c>
      <c r="E46" s="9">
        <v>10</v>
      </c>
      <c r="F46" s="9">
        <v>500</v>
      </c>
      <c r="G46" s="9">
        <v>-500</v>
      </c>
      <c r="H46" s="9" t="s">
        <v>43</v>
      </c>
    </row>
    <row r="47" spans="1:8" ht="12.75">
      <c r="A47" s="10" t="s">
        <v>37</v>
      </c>
      <c r="B47" s="10" t="s">
        <v>27</v>
      </c>
      <c r="C47" s="10" t="s">
        <v>38</v>
      </c>
      <c r="D47" s="10">
        <v>20</v>
      </c>
      <c r="E47" s="10">
        <v>10</v>
      </c>
      <c r="F47" s="10">
        <v>500</v>
      </c>
      <c r="G47" s="10">
        <v>-500</v>
      </c>
      <c r="H47" s="10" t="s">
        <v>44</v>
      </c>
    </row>
  </sheetData>
  <mergeCells count="1">
    <mergeCell ref="A40:H40"/>
  </mergeCells>
  <printOptions/>
  <pageMargins left="0.75" right="0.75" top="0.53" bottom="0.46" header="0.4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cp:lastPrinted>2008-01-11T23:55:43Z</cp:lastPrinted>
  <dcterms:created xsi:type="dcterms:W3CDTF">2008-01-11T23:51:51Z</dcterms:created>
  <dcterms:modified xsi:type="dcterms:W3CDTF">2008-01-12T01:25:44Z</dcterms:modified>
  <cp:category/>
  <cp:version/>
  <cp:contentType/>
  <cp:contentStatus/>
</cp:coreProperties>
</file>