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H24" i="1" l="1"/>
  <c r="G24" i="1"/>
  <c r="B34" i="1"/>
  <c r="F24" i="1"/>
  <c r="B33" i="1"/>
  <c r="D24" i="1"/>
  <c r="B32" i="1"/>
  <c r="E24" i="1"/>
  <c r="B31" i="1"/>
  <c r="C24" i="1"/>
  <c r="B30" i="1"/>
  <c r="I24" i="1"/>
  <c r="D25" i="1"/>
  <c r="E25" i="1"/>
  <c r="F25" i="1"/>
  <c r="G25" i="1"/>
  <c r="H25" i="1"/>
  <c r="I25" i="1"/>
  <c r="C25" i="1"/>
  <c r="B38" i="1"/>
  <c r="D37" i="1"/>
  <c r="E37" i="1"/>
  <c r="E36" i="1"/>
  <c r="D35" i="1"/>
  <c r="E35" i="1"/>
  <c r="D34" i="1"/>
  <c r="E34" i="1"/>
  <c r="D33" i="1"/>
  <c r="E33" i="1"/>
  <c r="D32" i="1"/>
  <c r="E32" i="1"/>
  <c r="D31" i="1"/>
  <c r="E31" i="1"/>
  <c r="D30" i="1"/>
  <c r="E30" i="1"/>
  <c r="E38" i="1"/>
  <c r="D45" i="1"/>
  <c r="F30" i="1"/>
  <c r="G30" i="1"/>
  <c r="F37" i="1"/>
  <c r="G37" i="1"/>
  <c r="F33" i="1"/>
  <c r="G33" i="1"/>
  <c r="F31" i="1"/>
  <c r="G31" i="1"/>
  <c r="F32" i="1"/>
  <c r="G32" i="1"/>
  <c r="F34" i="1"/>
  <c r="G34" i="1"/>
  <c r="F35" i="1"/>
  <c r="G35" i="1"/>
  <c r="K30" i="1"/>
</calcChain>
</file>

<file path=xl/sharedStrings.xml><?xml version="1.0" encoding="utf-8"?>
<sst xmlns="http://schemas.openxmlformats.org/spreadsheetml/2006/main" count="141" uniqueCount="60">
  <si>
    <t>Fit Calulator without Cl and F</t>
  </si>
  <si>
    <t>Oxide</t>
  </si>
  <si>
    <t>Wt % Oxide</t>
  </si>
  <si>
    <t>Oxide MW</t>
  </si>
  <si>
    <t>Mol #</t>
  </si>
  <si>
    <t>Atom Prop.</t>
  </si>
  <si>
    <t>Anion Prop.</t>
  </si>
  <si>
    <t># Ions/formula</t>
  </si>
  <si>
    <r>
      <t>Pr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</si>
  <si>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Sm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</si>
  <si>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Gd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</si>
  <si>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CO</t>
    </r>
    <r>
      <rPr>
        <vertAlign val="subscript"/>
        <sz val="10"/>
        <rFont val="Arial"/>
        <family val="2"/>
      </rPr>
      <t>2</t>
    </r>
  </si>
  <si>
    <t>Total:</t>
  </si>
  <si>
    <t>Enter Oxygens in formula:</t>
  </si>
  <si>
    <t>Oxygen Factor Calculation:</t>
  </si>
  <si>
    <t>F=</t>
  </si>
  <si>
    <t>F is factor for anion proportion calculation</t>
  </si>
  <si>
    <r>
      <t>La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0"/>
        <rFont val="Arial"/>
        <family val="2"/>
      </rPr>
      <t>3</t>
    </r>
  </si>
  <si>
    <r>
      <t>Nd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0"/>
        <rFont val="Arial"/>
        <family val="2"/>
      </rPr>
      <t>3</t>
    </r>
  </si>
  <si>
    <r>
      <t>H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O+</t>
    </r>
  </si>
  <si>
    <r>
      <t>H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O-</t>
    </r>
  </si>
  <si>
    <t xml:space="preserve"> </t>
  </si>
  <si>
    <t>DataSet/Point</t>
  </si>
  <si>
    <t>Comment</t>
  </si>
  <si>
    <t>Total</t>
  </si>
  <si>
    <t>La2O3</t>
  </si>
  <si>
    <t>Nd2O3</t>
  </si>
  <si>
    <t>Pr2O3</t>
  </si>
  <si>
    <t>Sm2O3</t>
  </si>
  <si>
    <t>Gd2O3</t>
  </si>
  <si>
    <t>CO2</t>
  </si>
  <si>
    <t xml:space="preserve">1 / 1 . </t>
  </si>
  <si>
    <t>R060467_2.</t>
  </si>
  <si>
    <t xml:space="preserve">2 / 1 . </t>
  </si>
  <si>
    <t xml:space="preserve">3 / 1 . </t>
  </si>
  <si>
    <t xml:space="preserve">4 / 1 . </t>
  </si>
  <si>
    <t xml:space="preserve">5 / 1 . </t>
  </si>
  <si>
    <t xml:space="preserve">6 / 1 . </t>
  </si>
  <si>
    <t xml:space="preserve">7 / 1 . </t>
  </si>
  <si>
    <t xml:space="preserve">8 / 1 . </t>
  </si>
  <si>
    <t xml:space="preserve">9 / 1 . </t>
  </si>
  <si>
    <t xml:space="preserve">10 / 1 . </t>
  </si>
  <si>
    <t xml:space="preserve">11 / 1 . </t>
  </si>
  <si>
    <t xml:space="preserve">12 / 1 . </t>
  </si>
  <si>
    <t xml:space="preserve">13 / 1 . </t>
  </si>
  <si>
    <t xml:space="preserve">14 / 1 . </t>
  </si>
  <si>
    <t xml:space="preserve">15 / 1 . </t>
  </si>
  <si>
    <t xml:space="preserve">16 / 1 . </t>
  </si>
  <si>
    <t xml:space="preserve">17 / 1 . </t>
  </si>
  <si>
    <t xml:space="preserve">18 / 1 . </t>
  </si>
  <si>
    <t xml:space="preserve">19 / 1 . </t>
  </si>
  <si>
    <t xml:space="preserve">20 / 1 . </t>
  </si>
  <si>
    <t>Sample Description: Lanthanite-(Nd)</t>
  </si>
  <si>
    <r>
      <t>Nd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·8H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</si>
  <si>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average</t>
  </si>
  <si>
    <t>std dev</t>
  </si>
  <si>
    <t>Nd2 site =</t>
  </si>
  <si>
    <t>empirical formula:</t>
  </si>
  <si>
    <t>Removed points:</t>
  </si>
  <si>
    <r>
      <t>(Nd</t>
    </r>
    <r>
      <rPr>
        <vertAlign val="subscript"/>
        <sz val="18"/>
        <color theme="1"/>
        <rFont val="Calibri"/>
        <family val="2"/>
        <scheme val="minor"/>
      </rPr>
      <t>0.85</t>
    </r>
    <r>
      <rPr>
        <sz val="18"/>
        <color theme="1"/>
        <rFont val="Calibri"/>
        <family val="2"/>
        <scheme val="minor"/>
      </rPr>
      <t>La</t>
    </r>
    <r>
      <rPr>
        <vertAlign val="subscript"/>
        <sz val="18"/>
        <color theme="1"/>
        <rFont val="Calibri"/>
        <family val="2"/>
        <scheme val="minor"/>
      </rPr>
      <t>0.78</t>
    </r>
    <r>
      <rPr>
        <sz val="18"/>
        <color theme="1"/>
        <rFont val="Calibri"/>
        <family val="2"/>
        <scheme val="minor"/>
      </rPr>
      <t>Pr</t>
    </r>
    <r>
      <rPr>
        <vertAlign val="subscript"/>
        <sz val="18"/>
        <color theme="1"/>
        <rFont val="Calibri"/>
        <family val="2"/>
        <scheme val="minor"/>
      </rPr>
      <t>0.22</t>
    </r>
    <r>
      <rPr>
        <sz val="18"/>
        <color theme="1"/>
        <rFont val="Calibri"/>
        <family val="2"/>
        <scheme val="minor"/>
      </rPr>
      <t>Sm</t>
    </r>
    <r>
      <rPr>
        <vertAlign val="subscript"/>
        <sz val="18"/>
        <color theme="1"/>
        <rFont val="Calibri"/>
        <family val="2"/>
        <scheme val="minor"/>
      </rPr>
      <t>0.09</t>
    </r>
    <r>
      <rPr>
        <sz val="18"/>
        <color theme="1"/>
        <rFont val="Calibri"/>
        <family val="2"/>
        <scheme val="minor"/>
      </rPr>
      <t>)</t>
    </r>
    <r>
      <rPr>
        <vertAlign val="subscript"/>
        <sz val="18"/>
        <color theme="1"/>
        <rFont val="Calibri"/>
        <family val="2"/>
      </rPr>
      <t>Σ=1.94</t>
    </r>
    <r>
      <rPr>
        <sz val="18"/>
        <color theme="1"/>
        <rFont val="Calibri"/>
        <family val="2"/>
      </rPr>
      <t>(CO</t>
    </r>
    <r>
      <rPr>
        <vertAlign val="subscript"/>
        <sz val="18"/>
        <color theme="1"/>
        <rFont val="Calibri"/>
        <family val="2"/>
      </rPr>
      <t>3</t>
    </r>
    <r>
      <rPr>
        <sz val="18"/>
        <color theme="1"/>
        <rFont val="Calibri"/>
        <family val="2"/>
      </rPr>
      <t>)</t>
    </r>
    <r>
      <rPr>
        <vertAlign val="subscript"/>
        <sz val="18"/>
        <color theme="1"/>
        <rFont val="Calibri"/>
        <family val="2"/>
      </rPr>
      <t>3.04</t>
    </r>
    <r>
      <rPr>
        <sz val="18"/>
        <color theme="1"/>
        <rFont val="Calibri"/>
        <family val="2"/>
      </rPr>
      <t>·8H</t>
    </r>
    <r>
      <rPr>
        <vertAlign val="subscript"/>
        <sz val="18"/>
        <color theme="1"/>
        <rFont val="Calibri"/>
        <family val="2"/>
      </rPr>
      <t>2</t>
    </r>
    <r>
      <rPr>
        <sz val="18"/>
        <color theme="1"/>
        <rFont val="Calibri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</si>
</sst>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</font>
    <font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2" fillId="0" borderId="0" xfId="1" applyFont="1"/>
    <xf numFmtId="0" fontId="1" fillId="2" borderId="0" xfId="1" applyFill="1"/>
    <xf numFmtId="0" fontId="1" fillId="4" borderId="0" xfId="1" applyFill="1"/>
    <xf numFmtId="0" fontId="1" fillId="4" borderId="0" xfId="1" applyFill="1" applyAlignment="1">
      <alignment horizontal="right"/>
    </xf>
    <xf numFmtId="0" fontId="2" fillId="5" borderId="0" xfId="1" applyFont="1" applyFill="1"/>
    <xf numFmtId="0" fontId="1" fillId="5" borderId="0" xfId="1" applyFill="1"/>
    <xf numFmtId="0" fontId="4" fillId="2" borderId="0" xfId="1" applyFont="1" applyFill="1"/>
    <xf numFmtId="0" fontId="4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2" fontId="0" fillId="0" borderId="1" xfId="0" applyNumberFormat="1" applyFill="1" applyBorder="1"/>
    <xf numFmtId="0" fontId="0" fillId="0" borderId="1" xfId="0" applyFill="1" applyBorder="1"/>
    <xf numFmtId="0" fontId="0" fillId="0" borderId="4" xfId="0" applyFill="1" applyBorder="1"/>
    <xf numFmtId="2" fontId="4" fillId="0" borderId="0" xfId="0" applyNumberFormat="1" applyFont="1"/>
    <xf numFmtId="0" fontId="0" fillId="3" borderId="0" xfId="0" applyFill="1" applyAlignment="1"/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right"/>
    </xf>
    <xf numFmtId="2" fontId="0" fillId="0" borderId="0" xfId="0" applyNumberFormat="1"/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17" workbookViewId="0">
      <selection activeCell="J34" sqref="J34"/>
    </sheetView>
  </sheetViews>
  <sheetFormatPr defaultRowHeight="15" x14ac:dyDescent="0.25"/>
  <sheetData>
    <row r="1" spans="1:9" x14ac:dyDescent="0.25">
      <c r="A1" s="6" t="s">
        <v>0</v>
      </c>
      <c r="B1" s="7"/>
      <c r="C1" s="7"/>
      <c r="D1" s="7"/>
      <c r="E1" s="1"/>
      <c r="F1" s="1"/>
      <c r="G1" s="1"/>
    </row>
    <row r="2" spans="1:9" x14ac:dyDescent="0.25">
      <c r="C2" t="s">
        <v>1</v>
      </c>
      <c r="I2" t="s">
        <v>21</v>
      </c>
    </row>
    <row r="3" spans="1:9" x14ac:dyDescent="0.25">
      <c r="A3" t="s">
        <v>22</v>
      </c>
      <c r="B3" t="s">
        <v>23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30</v>
      </c>
      <c r="I3" t="s">
        <v>24</v>
      </c>
    </row>
    <row r="4" spans="1:9" x14ac:dyDescent="0.25">
      <c r="A4" t="s">
        <v>31</v>
      </c>
      <c r="B4" t="s">
        <v>32</v>
      </c>
      <c r="C4">
        <v>26.320709999999998</v>
      </c>
      <c r="D4">
        <v>25.412050000000001</v>
      </c>
      <c r="E4">
        <v>6.6777160000000002</v>
      </c>
      <c r="F4">
        <v>2.6675620000000002</v>
      </c>
      <c r="G4">
        <v>1.2E-5</v>
      </c>
      <c r="H4">
        <v>21.985289999999999</v>
      </c>
      <c r="I4">
        <v>83.063339999999997</v>
      </c>
    </row>
    <row r="5" spans="1:9" x14ac:dyDescent="0.25">
      <c r="A5" t="s">
        <v>33</v>
      </c>
      <c r="B5" t="s">
        <v>32</v>
      </c>
      <c r="C5">
        <v>26.7883</v>
      </c>
      <c r="D5">
        <v>24.985569999999999</v>
      </c>
      <c r="E5">
        <v>6.9161820000000001</v>
      </c>
      <c r="F5">
        <v>2.5832090000000001</v>
      </c>
      <c r="G5">
        <v>1.2E-5</v>
      </c>
      <c r="H5">
        <v>21.985289999999999</v>
      </c>
      <c r="I5">
        <v>83.258570000000006</v>
      </c>
    </row>
    <row r="6" spans="1:9" x14ac:dyDescent="0.25">
      <c r="A6" t="s">
        <v>34</v>
      </c>
      <c r="B6" t="s">
        <v>32</v>
      </c>
      <c r="C6">
        <v>25.935400000000001</v>
      </c>
      <c r="D6">
        <v>24.789079999999998</v>
      </c>
      <c r="E6">
        <v>6.5691100000000002</v>
      </c>
      <c r="F6">
        <v>2.6274090000000001</v>
      </c>
      <c r="G6">
        <v>1.2E-5</v>
      </c>
      <c r="H6">
        <v>21.985289999999999</v>
      </c>
      <c r="I6">
        <v>81.906289999999998</v>
      </c>
    </row>
    <row r="7" spans="1:9" x14ac:dyDescent="0.25">
      <c r="A7" t="s">
        <v>35</v>
      </c>
      <c r="B7" t="s">
        <v>32</v>
      </c>
      <c r="C7">
        <v>22.557289999999998</v>
      </c>
      <c r="D7">
        <v>26.420839999999998</v>
      </c>
      <c r="E7">
        <v>6.609788</v>
      </c>
      <c r="F7">
        <v>2.817774</v>
      </c>
      <c r="G7">
        <v>1.2E-5</v>
      </c>
      <c r="H7">
        <v>21.985289999999999</v>
      </c>
      <c r="I7">
        <v>80.390979999999999</v>
      </c>
    </row>
    <row r="8" spans="1:9" x14ac:dyDescent="0.25">
      <c r="A8" t="s">
        <v>37</v>
      </c>
      <c r="B8" t="s">
        <v>32</v>
      </c>
      <c r="C8">
        <v>20.972940000000001</v>
      </c>
      <c r="D8">
        <v>28.032170000000001</v>
      </c>
      <c r="E8">
        <v>6.9586800000000002</v>
      </c>
      <c r="F8">
        <v>3.2484820000000001</v>
      </c>
      <c r="G8">
        <v>1.2E-5</v>
      </c>
      <c r="H8">
        <v>21.985289999999999</v>
      </c>
      <c r="I8">
        <v>81.197580000000002</v>
      </c>
    </row>
    <row r="9" spans="1:9" x14ac:dyDescent="0.25">
      <c r="A9" t="s">
        <v>38</v>
      </c>
      <c r="B9" t="s">
        <v>32</v>
      </c>
      <c r="C9">
        <v>21.705100000000002</v>
      </c>
      <c r="D9">
        <v>27.734089999999998</v>
      </c>
      <c r="E9">
        <v>6.6877779999999998</v>
      </c>
      <c r="F9">
        <v>3.4947469999999998</v>
      </c>
      <c r="G9">
        <v>1.2E-5</v>
      </c>
      <c r="H9">
        <v>21.985289999999999</v>
      </c>
      <c r="I9">
        <v>81.607020000000006</v>
      </c>
    </row>
    <row r="10" spans="1:9" x14ac:dyDescent="0.25">
      <c r="A10" t="s">
        <v>39</v>
      </c>
      <c r="B10" t="s">
        <v>32</v>
      </c>
      <c r="C10">
        <v>21.722560000000001</v>
      </c>
      <c r="D10">
        <v>27.750800000000002</v>
      </c>
      <c r="E10">
        <v>6.9988190000000001</v>
      </c>
      <c r="F10">
        <v>3.5439039999999999</v>
      </c>
      <c r="G10">
        <v>1.2E-5</v>
      </c>
      <c r="H10">
        <v>21.985289999999999</v>
      </c>
      <c r="I10">
        <v>82.001369999999994</v>
      </c>
    </row>
    <row r="11" spans="1:9" x14ac:dyDescent="0.25">
      <c r="A11" t="s">
        <v>40</v>
      </c>
      <c r="B11" t="s">
        <v>32</v>
      </c>
      <c r="C11">
        <v>22.073039999999999</v>
      </c>
      <c r="D11">
        <v>27.24802</v>
      </c>
      <c r="E11">
        <v>6.7278830000000003</v>
      </c>
      <c r="F11">
        <v>3.5018539999999998</v>
      </c>
      <c r="G11">
        <v>1.2E-5</v>
      </c>
      <c r="H11">
        <v>21.985289999999999</v>
      </c>
      <c r="I11">
        <v>81.536090000000002</v>
      </c>
    </row>
    <row r="12" spans="1:9" x14ac:dyDescent="0.25">
      <c r="A12" t="s">
        <v>41</v>
      </c>
      <c r="B12" t="s">
        <v>32</v>
      </c>
      <c r="C12">
        <v>23.880749999999999</v>
      </c>
      <c r="D12">
        <v>26.552759999999999</v>
      </c>
      <c r="E12">
        <v>7.2166269999999999</v>
      </c>
      <c r="F12">
        <v>3.0447760000000001</v>
      </c>
      <c r="G12">
        <v>1.2E-5</v>
      </c>
      <c r="H12">
        <v>21.985289999999999</v>
      </c>
      <c r="I12">
        <v>82.680210000000002</v>
      </c>
    </row>
    <row r="13" spans="1:9" x14ac:dyDescent="0.25">
      <c r="A13" t="s">
        <v>42</v>
      </c>
      <c r="B13" t="s">
        <v>32</v>
      </c>
      <c r="C13">
        <v>23.8126</v>
      </c>
      <c r="D13">
        <v>26.519539999999999</v>
      </c>
      <c r="E13">
        <v>6.9484110000000001</v>
      </c>
      <c r="F13">
        <v>2.8211400000000002</v>
      </c>
      <c r="G13">
        <v>1.2E-5</v>
      </c>
      <c r="H13">
        <v>21.985289999999999</v>
      </c>
      <c r="I13">
        <v>82.086979999999997</v>
      </c>
    </row>
    <row r="14" spans="1:9" x14ac:dyDescent="0.25">
      <c r="A14" t="s">
        <v>43</v>
      </c>
      <c r="B14" t="s">
        <v>32</v>
      </c>
      <c r="C14">
        <v>23.89359</v>
      </c>
      <c r="D14">
        <v>26.208580000000001</v>
      </c>
      <c r="E14">
        <v>6.7364680000000003</v>
      </c>
      <c r="F14">
        <v>3.0289239999999999</v>
      </c>
      <c r="G14">
        <v>1.2E-5</v>
      </c>
      <c r="H14">
        <v>21.985289999999999</v>
      </c>
      <c r="I14">
        <v>81.852860000000007</v>
      </c>
    </row>
    <row r="15" spans="1:9" x14ac:dyDescent="0.25">
      <c r="A15" t="s">
        <v>44</v>
      </c>
      <c r="B15" t="s">
        <v>32</v>
      </c>
      <c r="C15">
        <v>26.97598</v>
      </c>
      <c r="D15">
        <v>25.61355</v>
      </c>
      <c r="E15">
        <v>6.5156400000000003</v>
      </c>
      <c r="F15">
        <v>2.5631249999999999</v>
      </c>
      <c r="G15">
        <v>1.2E-5</v>
      </c>
      <c r="H15">
        <v>21.985289999999999</v>
      </c>
      <c r="I15">
        <v>83.653589999999994</v>
      </c>
    </row>
    <row r="16" spans="1:9" x14ac:dyDescent="0.25">
      <c r="A16" t="s">
        <v>45</v>
      </c>
      <c r="B16" t="s">
        <v>32</v>
      </c>
      <c r="C16">
        <v>25.737300000000001</v>
      </c>
      <c r="D16">
        <v>25.544640000000001</v>
      </c>
      <c r="E16">
        <v>6.6556829999999998</v>
      </c>
      <c r="F16">
        <v>2.757603</v>
      </c>
      <c r="G16">
        <v>1.2E-5</v>
      </c>
      <c r="H16">
        <v>21.985289999999999</v>
      </c>
      <c r="I16">
        <v>82.680509999999998</v>
      </c>
    </row>
    <row r="17" spans="1:11" x14ac:dyDescent="0.25">
      <c r="A17" t="s">
        <v>46</v>
      </c>
      <c r="B17" t="s">
        <v>32</v>
      </c>
      <c r="C17">
        <v>22.05968</v>
      </c>
      <c r="D17">
        <v>28.356339999999999</v>
      </c>
      <c r="E17">
        <v>6.3671899999999999</v>
      </c>
      <c r="F17">
        <v>3.4264649999999999</v>
      </c>
      <c r="G17">
        <v>1.2E-5</v>
      </c>
      <c r="H17">
        <v>21.985289999999999</v>
      </c>
      <c r="I17">
        <v>82.194969999999998</v>
      </c>
    </row>
    <row r="18" spans="1:11" x14ac:dyDescent="0.25">
      <c r="A18" t="s">
        <v>47</v>
      </c>
      <c r="B18" t="s">
        <v>32</v>
      </c>
      <c r="C18">
        <v>21.860220000000002</v>
      </c>
      <c r="D18">
        <v>27.686900000000001</v>
      </c>
      <c r="E18">
        <v>6.773136</v>
      </c>
      <c r="F18">
        <v>3.6180279999999998</v>
      </c>
      <c r="G18">
        <v>1.2E-5</v>
      </c>
      <c r="H18">
        <v>21.985289999999999</v>
      </c>
      <c r="I18">
        <v>81.923580000000001</v>
      </c>
    </row>
    <row r="19" spans="1:11" x14ac:dyDescent="0.25">
      <c r="A19" t="s">
        <v>48</v>
      </c>
      <c r="B19" t="s">
        <v>32</v>
      </c>
      <c r="C19">
        <v>22.86307</v>
      </c>
      <c r="D19">
        <v>27.011690000000002</v>
      </c>
      <c r="E19">
        <v>7.0705679999999997</v>
      </c>
      <c r="F19">
        <v>3.0048059999999999</v>
      </c>
      <c r="G19">
        <v>1.2E-5</v>
      </c>
      <c r="H19">
        <v>21.985289999999999</v>
      </c>
      <c r="I19">
        <v>81.935429999999997</v>
      </c>
    </row>
    <row r="20" spans="1:11" x14ac:dyDescent="0.25">
      <c r="A20" t="s">
        <v>49</v>
      </c>
      <c r="B20" t="s">
        <v>32</v>
      </c>
      <c r="C20">
        <v>24.790479999999999</v>
      </c>
      <c r="D20">
        <v>26.259720000000002</v>
      </c>
      <c r="E20">
        <v>6.791677</v>
      </c>
      <c r="F20">
        <v>2.8601049999999999</v>
      </c>
      <c r="G20">
        <v>1.2E-5</v>
      </c>
      <c r="H20">
        <v>21.985289999999999</v>
      </c>
      <c r="I20">
        <v>82.687290000000004</v>
      </c>
    </row>
    <row r="21" spans="1:11" x14ac:dyDescent="0.25">
      <c r="A21" t="s">
        <v>50</v>
      </c>
      <c r="B21" t="s">
        <v>32</v>
      </c>
      <c r="C21">
        <v>21.847899999999999</v>
      </c>
      <c r="D21">
        <v>27.17108</v>
      </c>
      <c r="E21">
        <v>6.9985489999999997</v>
      </c>
      <c r="F21">
        <v>3.6918199999999999</v>
      </c>
      <c r="G21">
        <v>1.2E-5</v>
      </c>
      <c r="H21">
        <v>21.985289999999999</v>
      </c>
      <c r="I21">
        <v>81.694649999999996</v>
      </c>
    </row>
    <row r="22" spans="1:11" x14ac:dyDescent="0.25">
      <c r="A22" t="s">
        <v>51</v>
      </c>
      <c r="B22" t="s">
        <v>32</v>
      </c>
      <c r="C22">
        <v>25.4496</v>
      </c>
      <c r="D22">
        <v>25.739540000000002</v>
      </c>
      <c r="E22">
        <v>6.4257160000000004</v>
      </c>
      <c r="F22">
        <v>2.818568</v>
      </c>
      <c r="G22">
        <v>1.2E-5</v>
      </c>
      <c r="H22">
        <v>21.985289999999999</v>
      </c>
      <c r="I22">
        <v>82.418719999999993</v>
      </c>
    </row>
    <row r="23" spans="1:11" x14ac:dyDescent="0.25">
      <c r="A23" s="2"/>
      <c r="B23" s="1"/>
      <c r="C23" t="s">
        <v>25</v>
      </c>
      <c r="D23" t="s">
        <v>26</v>
      </c>
      <c r="E23" t="s">
        <v>27</v>
      </c>
      <c r="F23" t="s">
        <v>28</v>
      </c>
      <c r="G23" t="s">
        <v>29</v>
      </c>
      <c r="H23" t="s">
        <v>30</v>
      </c>
      <c r="I23" t="s">
        <v>24</v>
      </c>
    </row>
    <row r="24" spans="1:11" x14ac:dyDescent="0.25">
      <c r="A24" s="2"/>
      <c r="B24" s="1" t="s">
        <v>54</v>
      </c>
      <c r="C24" s="1">
        <f t="shared" ref="C24:I24" si="0">AVERAGE(C4:C22)</f>
        <v>23.749816315789474</v>
      </c>
      <c r="D24" s="1">
        <f t="shared" si="0"/>
        <v>26.580892631578944</v>
      </c>
      <c r="E24" s="1">
        <f t="shared" si="0"/>
        <v>6.7708221578947354</v>
      </c>
      <c r="F24" s="1">
        <f t="shared" si="0"/>
        <v>3.0589632105263158</v>
      </c>
      <c r="G24" s="1">
        <f t="shared" si="0"/>
        <v>1.1999999999999997E-5</v>
      </c>
      <c r="H24" s="1">
        <f t="shared" si="0"/>
        <v>21.985290000000006</v>
      </c>
      <c r="I24" s="1">
        <f t="shared" si="0"/>
        <v>82.14579105263158</v>
      </c>
    </row>
    <row r="25" spans="1:11" x14ac:dyDescent="0.25">
      <c r="A25" s="2"/>
      <c r="B25" s="1" t="s">
        <v>55</v>
      </c>
      <c r="C25" s="1">
        <f t="shared" ref="C25:I25" si="1">STDEV(C4:C22)</f>
        <v>1.97282920563678</v>
      </c>
      <c r="D25" s="1">
        <f t="shared" si="1"/>
        <v>1.0611946081230139</v>
      </c>
      <c r="E25" s="1">
        <f t="shared" si="1"/>
        <v>0.22686642310675112</v>
      </c>
      <c r="F25" s="1">
        <f t="shared" si="1"/>
        <v>0.3817951849494941</v>
      </c>
      <c r="G25" s="1">
        <f t="shared" si="1"/>
        <v>3.4809745073536612E-21</v>
      </c>
      <c r="H25" s="1">
        <f t="shared" si="1"/>
        <v>7.3001326500457453E-15</v>
      </c>
      <c r="I25" s="1">
        <f t="shared" si="1"/>
        <v>0.76013184297853276</v>
      </c>
    </row>
    <row r="26" spans="1:11" x14ac:dyDescent="0.25">
      <c r="A26" s="2"/>
      <c r="B26" s="1"/>
      <c r="C26" s="1"/>
      <c r="D26" s="1"/>
      <c r="E26" s="1"/>
      <c r="F26" s="1"/>
      <c r="G26" s="1"/>
    </row>
    <row r="27" spans="1:11" ht="16.5" customHeight="1" x14ac:dyDescent="0.35">
      <c r="A27" s="8" t="s">
        <v>52</v>
      </c>
      <c r="B27" s="3"/>
      <c r="C27" s="3"/>
      <c r="D27" s="3"/>
      <c r="E27" t="s">
        <v>53</v>
      </c>
      <c r="F27" s="1"/>
      <c r="G27" s="1"/>
    </row>
    <row r="29" spans="1:11" ht="15.75" thickBot="1" x14ac:dyDescent="0.3">
      <c r="A29" s="13" t="s">
        <v>1</v>
      </c>
      <c r="B29" s="13" t="s">
        <v>2</v>
      </c>
      <c r="C29" s="13" t="s">
        <v>3</v>
      </c>
      <c r="D29" s="13" t="s">
        <v>4</v>
      </c>
      <c r="E29" s="13" t="s">
        <v>5</v>
      </c>
      <c r="F29" s="13" t="s">
        <v>6</v>
      </c>
      <c r="G29" s="13" t="s">
        <v>7</v>
      </c>
    </row>
    <row r="30" spans="1:11" ht="15.75" x14ac:dyDescent="0.3">
      <c r="A30" s="9" t="s">
        <v>17</v>
      </c>
      <c r="B30" s="11">
        <f>C24</f>
        <v>23.749816315789474</v>
      </c>
      <c r="C30" s="11">
        <v>325.81819999999999</v>
      </c>
      <c r="D30" s="10">
        <f t="shared" ref="D30:D37" si="2">B30/C30</f>
        <v>7.2892847347967291E-2</v>
      </c>
      <c r="E30" s="10">
        <f t="shared" ref="E30:E34" si="3">D30*3</f>
        <v>0.21867854204390186</v>
      </c>
      <c r="F30" s="12">
        <f t="shared" ref="F30:F35" si="4">E30*$D$45</f>
        <v>1.1716588900881293</v>
      </c>
      <c r="G30" s="11">
        <f t="shared" ref="G30:G34" si="5">F30*2/3</f>
        <v>0.78110592672541956</v>
      </c>
      <c r="J30" t="s">
        <v>56</v>
      </c>
      <c r="K30" s="23">
        <f>SUM(G30:G34)</f>
        <v>1.9416201706151104</v>
      </c>
    </row>
    <row r="31" spans="1:11" ht="15.75" x14ac:dyDescent="0.3">
      <c r="A31" s="9" t="s">
        <v>8</v>
      </c>
      <c r="B31" s="11">
        <f>E24</f>
        <v>6.7708221578947354</v>
      </c>
      <c r="C31" s="11">
        <v>329.81220000000002</v>
      </c>
      <c r="D31" s="10">
        <f t="shared" si="2"/>
        <v>2.0529325955482347E-2</v>
      </c>
      <c r="E31" s="10">
        <f t="shared" si="3"/>
        <v>6.1587977866447041E-2</v>
      </c>
      <c r="F31" s="12">
        <f t="shared" si="4"/>
        <v>0.32998254476786643</v>
      </c>
      <c r="G31" s="11">
        <f t="shared" si="5"/>
        <v>0.21998836317857762</v>
      </c>
    </row>
    <row r="32" spans="1:11" ht="15.75" x14ac:dyDescent="0.3">
      <c r="A32" s="9" t="s">
        <v>18</v>
      </c>
      <c r="B32" s="11">
        <f>D24</f>
        <v>26.580892631578944</v>
      </c>
      <c r="C32" s="11">
        <v>336.47820000000002</v>
      </c>
      <c r="D32" s="10">
        <f t="shared" si="2"/>
        <v>7.8997369314205035E-2</v>
      </c>
      <c r="E32" s="10">
        <f t="shared" si="3"/>
        <v>0.2369921079426151</v>
      </c>
      <c r="F32" s="12">
        <f t="shared" si="4"/>
        <v>1.2697812394228638</v>
      </c>
      <c r="G32" s="11">
        <f t="shared" si="5"/>
        <v>0.84652082628190917</v>
      </c>
      <c r="J32" t="s">
        <v>57</v>
      </c>
    </row>
    <row r="33" spans="1:10" ht="26.25" x14ac:dyDescent="0.45">
      <c r="A33" s="9" t="s">
        <v>9</v>
      </c>
      <c r="B33" s="11">
        <f>F24</f>
        <v>3.0589632105263158</v>
      </c>
      <c r="C33" s="11">
        <v>348.69819999999999</v>
      </c>
      <c r="D33" s="10">
        <f t="shared" si="2"/>
        <v>8.7725236623714033E-3</v>
      </c>
      <c r="E33" s="10">
        <f t="shared" si="3"/>
        <v>2.6317570987114208E-2</v>
      </c>
      <c r="F33" s="12">
        <f t="shared" si="4"/>
        <v>0.1410070495457543</v>
      </c>
      <c r="G33" s="11">
        <f t="shared" si="5"/>
        <v>9.4004699697169528E-2</v>
      </c>
      <c r="J33" s="24" t="s">
        <v>59</v>
      </c>
    </row>
    <row r="34" spans="1:10" ht="15.75" x14ac:dyDescent="0.3">
      <c r="A34" s="9" t="s">
        <v>10</v>
      </c>
      <c r="B34" s="11">
        <f>G24</f>
        <v>1.1999999999999997E-5</v>
      </c>
      <c r="C34" s="11">
        <v>362.4982</v>
      </c>
      <c r="D34" s="10">
        <f t="shared" si="2"/>
        <v>3.3103612652421435E-8</v>
      </c>
      <c r="E34" s="10">
        <f t="shared" si="3"/>
        <v>9.9310837957264306E-8</v>
      </c>
      <c r="F34" s="12">
        <f t="shared" si="4"/>
        <v>5.3209805172091491E-7</v>
      </c>
      <c r="G34" s="11">
        <f t="shared" si="5"/>
        <v>3.5473203448060996E-7</v>
      </c>
    </row>
    <row r="35" spans="1:10" ht="15.75" x14ac:dyDescent="0.3">
      <c r="A35" s="10" t="s">
        <v>19</v>
      </c>
      <c r="B35" s="11">
        <v>26.9</v>
      </c>
      <c r="C35" s="14">
        <v>18.015000000000001</v>
      </c>
      <c r="D35" s="10">
        <f t="shared" si="2"/>
        <v>1.4932001110185955</v>
      </c>
      <c r="E35" s="10">
        <f t="shared" ref="E35:E36" si="6">D35*1</f>
        <v>1.4932001110185955</v>
      </c>
      <c r="F35" s="12">
        <f t="shared" si="4"/>
        <v>8.0004245885464407</v>
      </c>
      <c r="G35" s="11">
        <f t="shared" ref="G35" si="7">2*F35</f>
        <v>16.000849177092881</v>
      </c>
    </row>
    <row r="36" spans="1:10" ht="15.75" x14ac:dyDescent="0.3">
      <c r="A36" s="9" t="s">
        <v>20</v>
      </c>
      <c r="B36" s="11">
        <v>0</v>
      </c>
      <c r="C36" s="14"/>
      <c r="D36" s="10"/>
      <c r="E36" s="10">
        <f t="shared" si="6"/>
        <v>0</v>
      </c>
      <c r="F36" s="10"/>
      <c r="G36" s="11"/>
    </row>
    <row r="37" spans="1:10" ht="15.75" x14ac:dyDescent="0.3">
      <c r="A37" s="10" t="s">
        <v>11</v>
      </c>
      <c r="B37" s="14">
        <v>25</v>
      </c>
      <c r="C37" s="14">
        <v>44.01</v>
      </c>
      <c r="D37" s="15">
        <f t="shared" si="2"/>
        <v>0.56805271529197909</v>
      </c>
      <c r="E37" s="15">
        <f>D37*2</f>
        <v>1.1361054305839582</v>
      </c>
      <c r="F37" s="12">
        <f>E37*$D$45</f>
        <v>6.0871451555308962</v>
      </c>
      <c r="G37" s="11">
        <f>F37/2</f>
        <v>3.0435725777654481</v>
      </c>
    </row>
    <row r="38" spans="1:10" x14ac:dyDescent="0.25">
      <c r="A38" s="16" t="s">
        <v>12</v>
      </c>
      <c r="B38" s="17">
        <f>SUM(B30:B37)</f>
        <v>112.06050631578947</v>
      </c>
      <c r="E38">
        <f>SUM(E30:E37)</f>
        <v>3.1728818397534697</v>
      </c>
    </row>
    <row r="40" spans="1:10" x14ac:dyDescent="0.25">
      <c r="E40" s="18" t="s">
        <v>13</v>
      </c>
      <c r="F40" s="19"/>
      <c r="G40" s="20">
        <v>17</v>
      </c>
    </row>
    <row r="44" spans="1:10" x14ac:dyDescent="0.25">
      <c r="C44" s="21" t="s">
        <v>14</v>
      </c>
      <c r="D44" s="21"/>
      <c r="E44" s="21"/>
      <c r="F44" s="21"/>
    </row>
    <row r="45" spans="1:10" x14ac:dyDescent="0.25">
      <c r="C45" s="22" t="s">
        <v>15</v>
      </c>
      <c r="D45" s="21">
        <f>G40/E38</f>
        <v>5.3579051658982948</v>
      </c>
      <c r="E45" s="21"/>
      <c r="F45" s="21"/>
    </row>
    <row r="46" spans="1:10" x14ac:dyDescent="0.25">
      <c r="C46" s="21"/>
      <c r="D46" s="21"/>
      <c r="E46" s="21"/>
      <c r="F46" s="21"/>
    </row>
    <row r="47" spans="1:10" x14ac:dyDescent="0.25">
      <c r="C47" s="21" t="s">
        <v>16</v>
      </c>
      <c r="D47" s="21"/>
      <c r="E47" s="21"/>
      <c r="F47" s="21"/>
    </row>
    <row r="51" spans="1:7" x14ac:dyDescent="0.25">
      <c r="A51" s="1"/>
      <c r="B51" s="1"/>
      <c r="C51" s="4" t="s">
        <v>14</v>
      </c>
      <c r="D51" s="4"/>
      <c r="E51" s="4"/>
      <c r="F51" s="4"/>
      <c r="G51" s="1"/>
    </row>
    <row r="52" spans="1:7" x14ac:dyDescent="0.25">
      <c r="A52" s="1"/>
      <c r="B52" s="1"/>
      <c r="C52" s="5" t="s">
        <v>15</v>
      </c>
      <c r="D52" s="4">
        <v>8.3745448412082037</v>
      </c>
      <c r="E52" s="4"/>
      <c r="F52" s="4"/>
      <c r="G52" s="1"/>
    </row>
    <row r="53" spans="1:7" x14ac:dyDescent="0.25">
      <c r="A53" s="1"/>
      <c r="B53" s="1"/>
      <c r="C53" s="4"/>
      <c r="D53" s="4"/>
      <c r="E53" s="4"/>
      <c r="F53" s="4"/>
      <c r="G53" s="1"/>
    </row>
    <row r="54" spans="1:7" x14ac:dyDescent="0.25">
      <c r="A54" s="1"/>
      <c r="B54" s="1"/>
      <c r="C54" s="4" t="s">
        <v>16</v>
      </c>
      <c r="D54" s="4"/>
      <c r="E54" s="4"/>
      <c r="F54" s="4"/>
      <c r="G5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6" sqref="A26:XFD26"/>
    </sheetView>
  </sheetViews>
  <sheetFormatPr defaultRowHeight="15" x14ac:dyDescent="0.25"/>
  <sheetData>
    <row r="1" spans="1:9" x14ac:dyDescent="0.25">
      <c r="C1" t="s">
        <v>1</v>
      </c>
      <c r="I1" t="s">
        <v>21</v>
      </c>
    </row>
    <row r="2" spans="1:9" x14ac:dyDescent="0.25">
      <c r="A2" t="s">
        <v>22</v>
      </c>
      <c r="B2" t="s">
        <v>23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24</v>
      </c>
    </row>
    <row r="3" spans="1:9" x14ac:dyDescent="0.25">
      <c r="A3" t="s">
        <v>31</v>
      </c>
      <c r="B3" t="s">
        <v>32</v>
      </c>
      <c r="C3">
        <v>26.320709999999998</v>
      </c>
      <c r="D3">
        <v>25.412050000000001</v>
      </c>
      <c r="E3">
        <v>6.6777160000000002</v>
      </c>
      <c r="F3">
        <v>2.6675620000000002</v>
      </c>
      <c r="G3">
        <v>1.2E-5</v>
      </c>
      <c r="H3">
        <v>21.985289999999999</v>
      </c>
      <c r="I3">
        <v>83.063339999999997</v>
      </c>
    </row>
    <row r="4" spans="1:9" x14ac:dyDescent="0.25">
      <c r="A4" t="s">
        <v>33</v>
      </c>
      <c r="B4" t="s">
        <v>32</v>
      </c>
      <c r="C4">
        <v>26.7883</v>
      </c>
      <c r="D4">
        <v>24.985569999999999</v>
      </c>
      <c r="E4">
        <v>6.9161820000000001</v>
      </c>
      <c r="F4">
        <v>2.5832090000000001</v>
      </c>
      <c r="G4">
        <v>1.2E-5</v>
      </c>
      <c r="H4">
        <v>21.985289999999999</v>
      </c>
      <c r="I4">
        <v>83.258570000000006</v>
      </c>
    </row>
    <row r="5" spans="1:9" x14ac:dyDescent="0.25">
      <c r="A5" t="s">
        <v>34</v>
      </c>
      <c r="B5" t="s">
        <v>32</v>
      </c>
      <c r="C5">
        <v>25.935400000000001</v>
      </c>
      <c r="D5">
        <v>24.789079999999998</v>
      </c>
      <c r="E5">
        <v>6.5691100000000002</v>
      </c>
      <c r="F5">
        <v>2.6274090000000001</v>
      </c>
      <c r="G5">
        <v>1.2E-5</v>
      </c>
      <c r="H5">
        <v>21.985289999999999</v>
      </c>
      <c r="I5">
        <v>81.906289999999998</v>
      </c>
    </row>
    <row r="6" spans="1:9" x14ac:dyDescent="0.25">
      <c r="A6" t="s">
        <v>35</v>
      </c>
      <c r="B6" t="s">
        <v>32</v>
      </c>
      <c r="C6">
        <v>22.557289999999998</v>
      </c>
      <c r="D6">
        <v>26.420839999999998</v>
      </c>
      <c r="E6">
        <v>6.609788</v>
      </c>
      <c r="F6">
        <v>2.817774</v>
      </c>
      <c r="G6">
        <v>1.2E-5</v>
      </c>
      <c r="H6">
        <v>21.985289999999999</v>
      </c>
      <c r="I6">
        <v>80.390979999999999</v>
      </c>
    </row>
    <row r="7" spans="1:9" x14ac:dyDescent="0.25">
      <c r="A7" t="s">
        <v>36</v>
      </c>
      <c r="B7" t="s">
        <v>32</v>
      </c>
      <c r="C7">
        <v>18.17088</v>
      </c>
      <c r="D7">
        <v>26.50675</v>
      </c>
      <c r="E7">
        <v>6.3633160000000002</v>
      </c>
      <c r="F7">
        <v>2.164075</v>
      </c>
      <c r="G7">
        <v>1.2E-5</v>
      </c>
      <c r="H7">
        <v>21.985289999999999</v>
      </c>
      <c r="I7">
        <v>75.19032</v>
      </c>
    </row>
    <row r="8" spans="1:9" x14ac:dyDescent="0.25">
      <c r="A8" t="s">
        <v>37</v>
      </c>
      <c r="B8" t="s">
        <v>32</v>
      </c>
      <c r="C8">
        <v>20.972940000000001</v>
      </c>
      <c r="D8">
        <v>28.032170000000001</v>
      </c>
      <c r="E8">
        <v>6.9586800000000002</v>
      </c>
      <c r="F8">
        <v>3.2484820000000001</v>
      </c>
      <c r="G8">
        <v>1.2E-5</v>
      </c>
      <c r="H8">
        <v>21.985289999999999</v>
      </c>
      <c r="I8">
        <v>81.197580000000002</v>
      </c>
    </row>
    <row r="9" spans="1:9" x14ac:dyDescent="0.25">
      <c r="A9" t="s">
        <v>38</v>
      </c>
      <c r="B9" t="s">
        <v>32</v>
      </c>
      <c r="C9">
        <v>21.705100000000002</v>
      </c>
      <c r="D9">
        <v>27.734089999999998</v>
      </c>
      <c r="E9">
        <v>6.6877779999999998</v>
      </c>
      <c r="F9">
        <v>3.4947469999999998</v>
      </c>
      <c r="G9">
        <v>1.2E-5</v>
      </c>
      <c r="H9">
        <v>21.985289999999999</v>
      </c>
      <c r="I9">
        <v>81.607020000000006</v>
      </c>
    </row>
    <row r="10" spans="1:9" x14ac:dyDescent="0.25">
      <c r="A10" t="s">
        <v>39</v>
      </c>
      <c r="B10" t="s">
        <v>32</v>
      </c>
      <c r="C10">
        <v>21.722560000000001</v>
      </c>
      <c r="D10">
        <v>27.750800000000002</v>
      </c>
      <c r="E10">
        <v>6.9988190000000001</v>
      </c>
      <c r="F10">
        <v>3.5439039999999999</v>
      </c>
      <c r="G10">
        <v>1.2E-5</v>
      </c>
      <c r="H10">
        <v>21.985289999999999</v>
      </c>
      <c r="I10">
        <v>82.001369999999994</v>
      </c>
    </row>
    <row r="11" spans="1:9" x14ac:dyDescent="0.25">
      <c r="A11" t="s">
        <v>40</v>
      </c>
      <c r="B11" t="s">
        <v>32</v>
      </c>
      <c r="C11">
        <v>22.073039999999999</v>
      </c>
      <c r="D11">
        <v>27.24802</v>
      </c>
      <c r="E11">
        <v>6.7278830000000003</v>
      </c>
      <c r="F11">
        <v>3.5018539999999998</v>
      </c>
      <c r="G11">
        <v>1.2E-5</v>
      </c>
      <c r="H11">
        <v>21.985289999999999</v>
      </c>
      <c r="I11">
        <v>81.536090000000002</v>
      </c>
    </row>
    <row r="12" spans="1:9" x14ac:dyDescent="0.25">
      <c r="A12" t="s">
        <v>41</v>
      </c>
      <c r="B12" t="s">
        <v>32</v>
      </c>
      <c r="C12">
        <v>23.880749999999999</v>
      </c>
      <c r="D12">
        <v>26.552759999999999</v>
      </c>
      <c r="E12">
        <v>7.2166269999999999</v>
      </c>
      <c r="F12">
        <v>3.0447760000000001</v>
      </c>
      <c r="G12">
        <v>1.2E-5</v>
      </c>
      <c r="H12">
        <v>21.985289999999999</v>
      </c>
      <c r="I12">
        <v>82.680210000000002</v>
      </c>
    </row>
    <row r="13" spans="1:9" x14ac:dyDescent="0.25">
      <c r="A13" t="s">
        <v>42</v>
      </c>
      <c r="B13" t="s">
        <v>32</v>
      </c>
      <c r="C13">
        <v>23.8126</v>
      </c>
      <c r="D13">
        <v>26.519539999999999</v>
      </c>
      <c r="E13">
        <v>6.9484110000000001</v>
      </c>
      <c r="F13">
        <v>2.8211400000000002</v>
      </c>
      <c r="G13">
        <v>1.2E-5</v>
      </c>
      <c r="H13">
        <v>21.985289999999999</v>
      </c>
      <c r="I13">
        <v>82.086979999999997</v>
      </c>
    </row>
    <row r="14" spans="1:9" x14ac:dyDescent="0.25">
      <c r="A14" t="s">
        <v>43</v>
      </c>
      <c r="B14" t="s">
        <v>32</v>
      </c>
      <c r="C14">
        <v>23.89359</v>
      </c>
      <c r="D14">
        <v>26.208580000000001</v>
      </c>
      <c r="E14">
        <v>6.7364680000000003</v>
      </c>
      <c r="F14">
        <v>3.0289239999999999</v>
      </c>
      <c r="G14">
        <v>1.2E-5</v>
      </c>
      <c r="H14">
        <v>21.985289999999999</v>
      </c>
      <c r="I14">
        <v>81.852860000000007</v>
      </c>
    </row>
    <row r="15" spans="1:9" x14ac:dyDescent="0.25">
      <c r="A15" t="s">
        <v>44</v>
      </c>
      <c r="B15" t="s">
        <v>32</v>
      </c>
      <c r="C15">
        <v>26.97598</v>
      </c>
      <c r="D15">
        <v>25.61355</v>
      </c>
      <c r="E15">
        <v>6.5156400000000003</v>
      </c>
      <c r="F15">
        <v>2.5631249999999999</v>
      </c>
      <c r="G15">
        <v>1.2E-5</v>
      </c>
      <c r="H15">
        <v>21.985289999999999</v>
      </c>
      <c r="I15">
        <v>83.653589999999994</v>
      </c>
    </row>
    <row r="16" spans="1:9" x14ac:dyDescent="0.25">
      <c r="A16" t="s">
        <v>45</v>
      </c>
      <c r="B16" t="s">
        <v>32</v>
      </c>
      <c r="C16">
        <v>25.737300000000001</v>
      </c>
      <c r="D16">
        <v>25.544640000000001</v>
      </c>
      <c r="E16">
        <v>6.6556829999999998</v>
      </c>
      <c r="F16">
        <v>2.757603</v>
      </c>
      <c r="G16">
        <v>1.2E-5</v>
      </c>
      <c r="H16">
        <v>21.985289999999999</v>
      </c>
      <c r="I16">
        <v>82.680509999999998</v>
      </c>
    </row>
    <row r="17" spans="1:9" x14ac:dyDescent="0.25">
      <c r="A17" t="s">
        <v>46</v>
      </c>
      <c r="B17" t="s">
        <v>32</v>
      </c>
      <c r="C17">
        <v>22.05968</v>
      </c>
      <c r="D17">
        <v>28.356339999999999</v>
      </c>
      <c r="E17">
        <v>6.3671899999999999</v>
      </c>
      <c r="F17">
        <v>3.4264649999999999</v>
      </c>
      <c r="G17">
        <v>1.2E-5</v>
      </c>
      <c r="H17">
        <v>21.985289999999999</v>
      </c>
      <c r="I17">
        <v>82.194969999999998</v>
      </c>
    </row>
    <row r="18" spans="1:9" x14ac:dyDescent="0.25">
      <c r="A18" t="s">
        <v>47</v>
      </c>
      <c r="B18" t="s">
        <v>32</v>
      </c>
      <c r="C18">
        <v>21.860220000000002</v>
      </c>
      <c r="D18">
        <v>27.686900000000001</v>
      </c>
      <c r="E18">
        <v>6.773136</v>
      </c>
      <c r="F18">
        <v>3.6180279999999998</v>
      </c>
      <c r="G18">
        <v>1.2E-5</v>
      </c>
      <c r="H18">
        <v>21.985289999999999</v>
      </c>
      <c r="I18">
        <v>81.923580000000001</v>
      </c>
    </row>
    <row r="19" spans="1:9" x14ac:dyDescent="0.25">
      <c r="A19" t="s">
        <v>48</v>
      </c>
      <c r="B19" t="s">
        <v>32</v>
      </c>
      <c r="C19">
        <v>22.86307</v>
      </c>
      <c r="D19">
        <v>27.011690000000002</v>
      </c>
      <c r="E19">
        <v>7.0705679999999997</v>
      </c>
      <c r="F19">
        <v>3.0048059999999999</v>
      </c>
      <c r="G19">
        <v>1.2E-5</v>
      </c>
      <c r="H19">
        <v>21.985289999999999</v>
      </c>
      <c r="I19">
        <v>81.935429999999997</v>
      </c>
    </row>
    <row r="20" spans="1:9" x14ac:dyDescent="0.25">
      <c r="A20" t="s">
        <v>49</v>
      </c>
      <c r="B20" t="s">
        <v>32</v>
      </c>
      <c r="C20">
        <v>24.790479999999999</v>
      </c>
      <c r="D20">
        <v>26.259720000000002</v>
      </c>
      <c r="E20">
        <v>6.791677</v>
      </c>
      <c r="F20">
        <v>2.8601049999999999</v>
      </c>
      <c r="G20">
        <v>1.2E-5</v>
      </c>
      <c r="H20">
        <v>21.985289999999999</v>
      </c>
      <c r="I20">
        <v>82.687290000000004</v>
      </c>
    </row>
    <row r="21" spans="1:9" x14ac:dyDescent="0.25">
      <c r="A21" t="s">
        <v>50</v>
      </c>
      <c r="B21" t="s">
        <v>32</v>
      </c>
      <c r="C21">
        <v>21.847899999999999</v>
      </c>
      <c r="D21">
        <v>27.17108</v>
      </c>
      <c r="E21">
        <v>6.9985489999999997</v>
      </c>
      <c r="F21">
        <v>3.6918199999999999</v>
      </c>
      <c r="G21">
        <v>1.2E-5</v>
      </c>
      <c r="H21">
        <v>21.985289999999999</v>
      </c>
      <c r="I21">
        <v>81.694649999999996</v>
      </c>
    </row>
    <row r="22" spans="1:9" x14ac:dyDescent="0.25">
      <c r="A22" t="s">
        <v>51</v>
      </c>
      <c r="B22" t="s">
        <v>32</v>
      </c>
      <c r="C22">
        <v>25.4496</v>
      </c>
      <c r="D22">
        <v>25.739540000000002</v>
      </c>
      <c r="E22">
        <v>6.4257160000000004</v>
      </c>
      <c r="F22">
        <v>2.818568</v>
      </c>
      <c r="G22">
        <v>1.2E-5</v>
      </c>
      <c r="H22">
        <v>21.985289999999999</v>
      </c>
      <c r="I22">
        <v>82.418719999999993</v>
      </c>
    </row>
    <row r="25" spans="1:9" x14ac:dyDescent="0.25">
      <c r="A25" t="s">
        <v>58</v>
      </c>
    </row>
    <row r="26" spans="1:9" x14ac:dyDescent="0.25">
      <c r="A26" t="s">
        <v>36</v>
      </c>
      <c r="B26" t="s">
        <v>32</v>
      </c>
      <c r="C26">
        <v>18.17088</v>
      </c>
      <c r="D26">
        <v>26.50675</v>
      </c>
      <c r="E26">
        <v>6.3633160000000002</v>
      </c>
      <c r="F26">
        <v>2.164075</v>
      </c>
      <c r="G26">
        <v>1.2E-5</v>
      </c>
      <c r="H26">
        <v>21.985289999999999</v>
      </c>
      <c r="I26">
        <v>75.19032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Shaunnamm</dc:creator>
  <cp:lastModifiedBy>Shaunnamm</cp:lastModifiedBy>
  <dcterms:created xsi:type="dcterms:W3CDTF">2012-08-17T18:55:28Z</dcterms:created>
  <dcterms:modified xsi:type="dcterms:W3CDTF">2012-09-17T12:32:42Z</dcterms:modified>
</cp:coreProperties>
</file>