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65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<sst xmlns="http://schemas.openxmlformats.org/spreadsheetml/2006/main" count="115" uniqueCount="68">
  <si>
    <t>Oxide</t>
  </si>
  <si>
    <t>Wt % Oxide</t>
  </si>
  <si>
    <t>Mol #</t>
  </si>
  <si>
    <t>Atom Prop.</t>
  </si>
  <si>
    <t># Ions/formula</t>
  </si>
  <si>
    <t>Oxide MW</t>
  </si>
  <si>
    <t>CaO</t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</si>
  <si>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</si>
  <si>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</si>
  <si>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</si>
  <si>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</si>
  <si>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t>Oxygen Factor Calculation:</t>
  </si>
  <si>
    <t>F is factor for anion proportion calculation</t>
  </si>
  <si>
    <r>
      <t>As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</si>
  <si>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Anion Prop.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</si>
  <si>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O+</t>
    </r>
  </si>
  <si>
    <t>ZnO</t>
  </si>
  <si>
    <t>CuO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</si>
  <si>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O-</t>
    </r>
  </si>
  <si>
    <r>
      <t>Bi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</si>
  <si>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Fit Calulator without Cl and F</t>
  </si>
  <si>
    <t xml:space="preserve"> </t>
  </si>
  <si>
    <t>Weight%</t>
  </si>
  <si>
    <t>DataSet/Point</t>
  </si>
  <si>
    <t>X</t>
  </si>
  <si>
    <t>Y</t>
  </si>
  <si>
    <t>Z</t>
  </si>
  <si>
    <t>Date</t>
  </si>
  <si>
    <t>Point#</t>
  </si>
  <si>
    <t>Distance (µ)</t>
  </si>
  <si>
    <t>Comment</t>
  </si>
  <si>
    <t>Ca</t>
  </si>
  <si>
    <t>Cu</t>
  </si>
  <si>
    <t>Zn</t>
  </si>
  <si>
    <t>Fe</t>
  </si>
  <si>
    <t>As</t>
  </si>
  <si>
    <t>Bi</t>
  </si>
  <si>
    <t>O</t>
  </si>
  <si>
    <t>Total</t>
  </si>
  <si>
    <t>Fe2O3</t>
  </si>
  <si>
    <t>As2O5</t>
  </si>
  <si>
    <t>Bi2O3</t>
  </si>
  <si>
    <t xml:space="preserve">1 / 1 . </t>
  </si>
  <si>
    <t>R070503</t>
  </si>
  <si>
    <t xml:space="preserve">2 / 1 . </t>
  </si>
  <si>
    <t>R070503.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</si>
  <si>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</si>
  <si>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</si>
  <si>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</si>
  <si>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</si>
  <si>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</si>
  <si>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</si>
  <si>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</si>
  <si>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</si>
  <si>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</si>
  <si>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</si>
  <si>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</si>
  <si>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</si>
  <si>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</si>
  <si>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>Sample Description: R070503 Mixite</t>
  </si>
  <si>
    <r>
      <t>Cu</t>
    </r>
    <r>
      <rPr>
        <b/>
        <vertAlign val="superscript"/>
        <sz val="12"/>
        <rFont val="Arial"/>
        <family val="2"/>
      </rPr>
      <t>2+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>Bi(AsO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)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(OH)</t>
    </r>
    <r>
      <rPr>
        <b/>
        <vertAlign val="subscript"/>
        <sz val="12"/>
        <rFont val="Arial"/>
        <family val="2"/>
      </rPr>
      <t>6</t>
    </r>
    <r>
      <rPr>
        <b/>
        <sz val="12"/>
        <rFont val="Arial"/>
        <family val="2"/>
      </rPr>
      <t>·3H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</si>
  <si>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t>Average</t>
  </si>
  <si>
    <t>Std Dev</t>
  </si>
  <si>
    <t>ideal</t>
  </si>
  <si>
    <t>measured</t>
  </si>
  <si>
    <t>Cu,Fe,Zn,Ca</t>
  </si>
  <si>
    <t>Empirical Formula</t>
  </si>
  <si>
    <r>
      <t>(Cu</t>
    </r>
    <r>
      <rPr>
        <vertAlign val="subscript"/>
        <sz val="11"/>
        <rFont val="Calibri"/>
        <family val="2"/>
      </rPr>
      <t>5.73</t>
    </r>
    <r>
      <rPr>
        <sz val="11"/>
        <rFont val="Calibri"/>
        <family val="2"/>
      </rPr>
      <t>Ca</t>
    </r>
    <r>
      <rPr>
        <vertAlign val="subscript"/>
        <sz val="11"/>
        <rFont val="Calibri"/>
        <family val="2"/>
      </rPr>
      <t>0.22</t>
    </r>
    <r>
      <rPr>
        <sz val="11"/>
        <rFont val="Calibri"/>
        <family val="2"/>
      </rPr>
      <t>Zn</t>
    </r>
    <r>
      <rPr>
        <vertAlign val="subscript"/>
        <sz val="11"/>
        <rFont val="Calibri"/>
        <family val="2"/>
      </rPr>
      <t>0.06</t>
    </r>
    <r>
      <rPr>
        <sz val="11"/>
        <rFont val="Calibri"/>
        <family val="2"/>
      </rPr>
      <t>Fe</t>
    </r>
    <r>
      <rPr>
        <vertAlign val="subscript"/>
        <sz val="11"/>
        <rFont val="Calibri"/>
        <family val="2"/>
      </rPr>
      <t>0.01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Σ=6.02</t>
    </r>
    <r>
      <rPr>
        <sz val="11"/>
        <rFont val="Calibri"/>
        <family val="2"/>
      </rPr>
      <t>(Bi</t>
    </r>
    <r>
      <rPr>
        <vertAlign val="subscript"/>
        <sz val="11"/>
        <rFont val="Calibri"/>
        <family val="2"/>
      </rPr>
      <t>0.52</t>
    </r>
    <r>
      <rPr>
        <sz val="11"/>
        <rFont val="Calibri"/>
        <family val="2"/>
      </rPr>
      <t>Ca</t>
    </r>
    <r>
      <rPr>
        <vertAlign val="subscript"/>
        <sz val="11"/>
        <rFont val="Calibri"/>
        <family val="2"/>
      </rPr>
      <t>0.48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Σ=1.00</t>
    </r>
    <r>
      <rPr>
        <sz val="11"/>
        <rFont val="Calibri"/>
        <family val="2"/>
      </rPr>
      <t>(AsO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>)</t>
    </r>
    <r>
      <rPr>
        <vertAlign val="subscript"/>
        <sz val="11"/>
        <rFont val="Calibri"/>
        <family val="2"/>
      </rPr>
      <t>2.86</t>
    </r>
    <r>
      <rPr>
        <sz val="11"/>
        <rFont val="Calibri"/>
        <family val="2"/>
      </rPr>
      <t>(OH)</t>
    </r>
    <r>
      <rPr>
        <vertAlign val="subscript"/>
        <sz val="11"/>
        <rFont val="Calibri"/>
        <family val="2"/>
      </rPr>
      <t>6</t>
    </r>
    <r>
      <rPr>
        <sz val="11"/>
        <rFont val="Calibri"/>
        <family val="2"/>
      </rPr>
      <t>·3.58H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</si>
</sst>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2"/>
      <name val="Arial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6">
      <selection activeCell="J33" sqref="J33"/>
    </sheetView>
  </sheetViews>
  <sheetFormatPr defaultColWidth="9.140625" defaultRowHeight="12.75"/>
  <cols>
    <col min="2" max="3" width="10.28125" style="0" customWidth="1"/>
    <col min="4" max="4" width="11.421875" style="0" customWidth="1"/>
    <col min="6" max="6" width="11.421875" style="0" customWidth="1"/>
    <col min="7" max="7" width="10.7109375" style="0" customWidth="1"/>
    <col min="8" max="8" width="13.00390625" style="0" customWidth="1"/>
  </cols>
  <sheetData>
    <row r="1" spans="2:5" ht="12.75">
      <c r="B1" s="13" t="s">
        <v>20</v>
      </c>
      <c r="C1" s="14"/>
      <c r="D1" s="14"/>
      <c r="E1" s="14"/>
    </row>
    <row r="2" spans="2:8" ht="12.75">
      <c r="B2" t="s">
        <v>0</v>
      </c>
      <c r="H2" t="s">
        <v>21</v>
      </c>
    </row>
    <row r="3" spans="2:8" ht="12.75">
      <c r="B3" t="s">
        <v>6</v>
      </c>
      <c r="C3" t="s">
        <v>17</v>
      </c>
      <c r="D3" t="s">
        <v>16</v>
      </c>
      <c r="E3" t="s">
        <v>39</v>
      </c>
      <c r="F3" t="s">
        <v>40</v>
      </c>
      <c r="G3" t="s">
        <v>41</v>
      </c>
      <c r="H3" t="s">
        <v>38</v>
      </c>
    </row>
    <row r="4" spans="2:8" ht="12.75">
      <c r="B4">
        <v>3.600488</v>
      </c>
      <c r="C4">
        <v>41.07183</v>
      </c>
      <c r="D4">
        <v>0.478992</v>
      </c>
      <c r="E4">
        <v>0.047263</v>
      </c>
      <c r="F4">
        <v>29.51174</v>
      </c>
      <c r="G4">
        <v>10.59808</v>
      </c>
      <c r="H4">
        <v>85.3084</v>
      </c>
    </row>
    <row r="5" spans="2:8" ht="12.75">
      <c r="B5">
        <v>3.434265</v>
      </c>
      <c r="C5">
        <v>41.63116</v>
      </c>
      <c r="D5">
        <v>0.463383</v>
      </c>
      <c r="E5">
        <v>0.034975</v>
      </c>
      <c r="F5">
        <v>30.25712</v>
      </c>
      <c r="G5">
        <v>11.57056</v>
      </c>
      <c r="H5">
        <v>87.39146</v>
      </c>
    </row>
    <row r="6" spans="2:8" ht="12.75">
      <c r="B6">
        <v>3.747576</v>
      </c>
      <c r="C6">
        <v>42.29049</v>
      </c>
      <c r="D6">
        <v>0.479187</v>
      </c>
      <c r="E6">
        <v>0.011198</v>
      </c>
      <c r="F6">
        <v>30.46761</v>
      </c>
      <c r="G6">
        <v>11.23493</v>
      </c>
      <c r="H6">
        <v>88.23098</v>
      </c>
    </row>
    <row r="7" spans="2:8" ht="12.75">
      <c r="B7">
        <v>3.791779</v>
      </c>
      <c r="C7">
        <v>42.50019</v>
      </c>
      <c r="D7">
        <v>0.493224</v>
      </c>
      <c r="E7">
        <v>0.045555</v>
      </c>
      <c r="F7">
        <v>30.77209</v>
      </c>
      <c r="G7">
        <v>10.94114</v>
      </c>
      <c r="H7">
        <v>88.54398</v>
      </c>
    </row>
    <row r="8" spans="2:8" ht="12.75">
      <c r="B8">
        <v>3.98741</v>
      </c>
      <c r="C8">
        <v>41.64044</v>
      </c>
      <c r="D8">
        <v>0.48728</v>
      </c>
      <c r="E8">
        <v>0.1019</v>
      </c>
      <c r="F8">
        <v>30.13856</v>
      </c>
      <c r="G8">
        <v>10.07156</v>
      </c>
      <c r="H8">
        <v>86.42715</v>
      </c>
    </row>
    <row r="9" spans="2:8" ht="12.75">
      <c r="B9">
        <v>3.725269</v>
      </c>
      <c r="C9">
        <v>42.02085</v>
      </c>
      <c r="D9">
        <v>0.484864</v>
      </c>
      <c r="E9">
        <v>0.028434</v>
      </c>
      <c r="F9">
        <v>30.51352</v>
      </c>
      <c r="G9">
        <v>10.81519</v>
      </c>
      <c r="H9">
        <v>87.58813</v>
      </c>
    </row>
    <row r="10" spans="2:8" ht="12.75">
      <c r="B10">
        <v>3.861492</v>
      </c>
      <c r="C10">
        <v>42.72549</v>
      </c>
      <c r="D10">
        <v>0.485876</v>
      </c>
      <c r="E10">
        <v>0.053119</v>
      </c>
      <c r="F10">
        <v>31.01561</v>
      </c>
      <c r="G10">
        <v>10.46088</v>
      </c>
      <c r="H10">
        <v>88.60246</v>
      </c>
    </row>
    <row r="11" spans="2:8" ht="12.75">
      <c r="B11">
        <v>3.763868</v>
      </c>
      <c r="C11">
        <v>42.8343</v>
      </c>
      <c r="D11">
        <v>0.504046</v>
      </c>
      <c r="E11">
        <v>0.048241</v>
      </c>
      <c r="F11">
        <v>31.0042</v>
      </c>
      <c r="G11">
        <v>10.95161</v>
      </c>
      <c r="H11">
        <v>89.10626</v>
      </c>
    </row>
    <row r="12" spans="2:8" ht="12.75">
      <c r="B12">
        <v>3.868791</v>
      </c>
      <c r="C12">
        <v>42.82982</v>
      </c>
      <c r="D12">
        <v>0.417657</v>
      </c>
      <c r="E12">
        <v>0.053737</v>
      </c>
      <c r="F12">
        <v>30.91152</v>
      </c>
      <c r="G12">
        <v>10.59845</v>
      </c>
      <c r="H12">
        <v>88.67998</v>
      </c>
    </row>
    <row r="13" spans="2:8" ht="12.75">
      <c r="B13">
        <v>3.071957</v>
      </c>
      <c r="C13">
        <v>42.22417</v>
      </c>
      <c r="D13">
        <v>0.357173</v>
      </c>
      <c r="E13">
        <v>0.035838</v>
      </c>
      <c r="F13">
        <v>30.18265</v>
      </c>
      <c r="G13">
        <v>12.57913</v>
      </c>
      <c r="H13">
        <v>88.45093</v>
      </c>
    </row>
    <row r="14" spans="2:8" ht="12.75">
      <c r="B14">
        <v>3.153764</v>
      </c>
      <c r="C14">
        <v>41.38239</v>
      </c>
      <c r="D14">
        <v>0.349275</v>
      </c>
      <c r="E14">
        <v>0.025913</v>
      </c>
      <c r="F14">
        <v>29.54874</v>
      </c>
      <c r="G14">
        <v>11.94958</v>
      </c>
      <c r="H14">
        <v>86.40967</v>
      </c>
    </row>
    <row r="15" spans="2:8" ht="12.75">
      <c r="B15">
        <v>3.772427</v>
      </c>
      <c r="C15">
        <v>41.57997</v>
      </c>
      <c r="D15">
        <v>0.458899</v>
      </c>
      <c r="E15">
        <v>0.093764</v>
      </c>
      <c r="F15">
        <v>29.80328</v>
      </c>
      <c r="G15">
        <v>10.52014</v>
      </c>
      <c r="H15">
        <v>86.22849</v>
      </c>
    </row>
    <row r="16" spans="2:8" ht="12.75">
      <c r="B16">
        <v>3.457034</v>
      </c>
      <c r="C16">
        <v>41.56354</v>
      </c>
      <c r="D16">
        <v>0.42411</v>
      </c>
      <c r="E16">
        <v>0.102146</v>
      </c>
      <c r="F16">
        <v>30.10203</v>
      </c>
      <c r="G16">
        <v>11.64861</v>
      </c>
      <c r="H16">
        <v>87.29746</v>
      </c>
    </row>
    <row r="17" spans="2:8" ht="12.75">
      <c r="B17">
        <v>3.38163</v>
      </c>
      <c r="C17">
        <v>41.18193</v>
      </c>
      <c r="D17">
        <v>0.423509</v>
      </c>
      <c r="E17">
        <v>0.042209</v>
      </c>
      <c r="F17">
        <v>29.92092</v>
      </c>
      <c r="G17">
        <v>11.53354</v>
      </c>
      <c r="H17">
        <v>86.48373</v>
      </c>
    </row>
    <row r="18" spans="2:8" ht="12.75">
      <c r="B18">
        <v>3.258142</v>
      </c>
      <c r="C18">
        <v>41.2072</v>
      </c>
      <c r="D18">
        <v>0.405607</v>
      </c>
      <c r="E18">
        <v>0.01297</v>
      </c>
      <c r="F18">
        <v>29.50334</v>
      </c>
      <c r="G18">
        <v>12.12102</v>
      </c>
      <c r="H18">
        <v>86.50829</v>
      </c>
    </row>
    <row r="20" spans="1:8" ht="12.75">
      <c r="A20" t="s">
        <v>61</v>
      </c>
      <c r="B20">
        <f>AVERAGE(B4:B18)</f>
        <v>3.5917261333333332</v>
      </c>
      <c r="C20">
        <f aca="true" t="shared" si="0" ref="C20:H20">AVERAGE(C4:C18)</f>
        <v>41.91225133333332</v>
      </c>
      <c r="D20">
        <f t="shared" si="0"/>
        <v>0.44753879999999996</v>
      </c>
      <c r="E20">
        <f t="shared" si="0"/>
        <v>0.04915080000000001</v>
      </c>
      <c r="F20">
        <f t="shared" si="0"/>
        <v>30.243528666666673</v>
      </c>
      <c r="G20">
        <f t="shared" si="0"/>
        <v>11.17296133333333</v>
      </c>
      <c r="H20">
        <f t="shared" si="0"/>
        <v>87.41715799999999</v>
      </c>
    </row>
    <row r="22" spans="1:8" ht="12.75">
      <c r="A22" t="s">
        <v>62</v>
      </c>
      <c r="B22" s="21">
        <f>STDEV(B4:B18)</f>
        <v>0.28169591376742886</v>
      </c>
      <c r="C22" s="21">
        <f aca="true" t="shared" si="1" ref="C22:H22">STDEV(C4:C18)</f>
        <v>0.6183918267902253</v>
      </c>
      <c r="D22" s="21">
        <f t="shared" si="1"/>
        <v>0.04905737947867122</v>
      </c>
      <c r="E22" s="21">
        <f t="shared" si="1"/>
        <v>0.029007914051168857</v>
      </c>
      <c r="F22" s="21">
        <f t="shared" si="1"/>
        <v>0.5293108327798469</v>
      </c>
      <c r="G22" s="21">
        <f t="shared" si="1"/>
        <v>0.7088751480728028</v>
      </c>
      <c r="H22" s="21">
        <f t="shared" si="1"/>
        <v>1.1479774929177466</v>
      </c>
    </row>
    <row r="23" ht="12.75">
      <c r="B23" s="1"/>
    </row>
    <row r="24" spans="2:5" ht="18.75">
      <c r="B24" s="17" t="s">
        <v>59</v>
      </c>
      <c r="C24" s="5"/>
      <c r="D24" s="5"/>
      <c r="E24" s="20" t="s">
        <v>60</v>
      </c>
    </row>
    <row r="26" spans="2:11" ht="19.5" thickBot="1">
      <c r="B26" s="4" t="s">
        <v>0</v>
      </c>
      <c r="C26" s="4" t="s">
        <v>1</v>
      </c>
      <c r="D26" s="4" t="s">
        <v>5</v>
      </c>
      <c r="E26" s="4" t="s">
        <v>2</v>
      </c>
      <c r="F26" s="4" t="s">
        <v>3</v>
      </c>
      <c r="G26" s="4" t="s">
        <v>14</v>
      </c>
      <c r="H26" s="4" t="s">
        <v>4</v>
      </c>
      <c r="J26" t="s">
        <v>63</v>
      </c>
      <c r="K26" s="20" t="s">
        <v>60</v>
      </c>
    </row>
    <row r="27" spans="2:8" ht="15.75">
      <c r="B27" s="16" t="s">
        <v>19</v>
      </c>
      <c r="C27" s="11">
        <f>G20</f>
        <v>11.17296133333333</v>
      </c>
      <c r="D27" s="11">
        <v>465.96</v>
      </c>
      <c r="E27" s="2">
        <f aca="true" t="shared" si="2" ref="E27:E32">C27/D27</f>
        <v>0.023978370103299274</v>
      </c>
      <c r="F27" s="2">
        <f>3*E27</f>
        <v>0.07193511030989783</v>
      </c>
      <c r="G27" s="3">
        <f aca="true" t="shared" si="3" ref="G27:G32">F27*$E$42</f>
        <v>0.7817745546284576</v>
      </c>
      <c r="H27" s="11">
        <f>G27*2/3</f>
        <v>0.5211830364189717</v>
      </c>
    </row>
    <row r="28" spans="2:13" ht="15.75">
      <c r="B28" s="2" t="s">
        <v>7</v>
      </c>
      <c r="C28" s="11">
        <f>E20</f>
        <v>0.04915080000000001</v>
      </c>
      <c r="D28" s="11">
        <v>159.69</v>
      </c>
      <c r="E28" s="2">
        <f t="shared" si="2"/>
        <v>0.00030778884087920354</v>
      </c>
      <c r="F28" s="2">
        <f>3*E28</f>
        <v>0.0009233665226376106</v>
      </c>
      <c r="G28" s="3">
        <f t="shared" si="3"/>
        <v>0.01003493911226437</v>
      </c>
      <c r="H28" s="11">
        <f>G28*2/3</f>
        <v>0.006689959408176246</v>
      </c>
      <c r="J28" t="s">
        <v>64</v>
      </c>
      <c r="K28" t="s">
        <v>65</v>
      </c>
      <c r="M28" s="22">
        <f>SUM(H28:H31)</f>
        <v>6.489130758989699</v>
      </c>
    </row>
    <row r="29" spans="2:13" ht="12.75">
      <c r="B29" s="2" t="s">
        <v>16</v>
      </c>
      <c r="C29" s="11">
        <f>D20</f>
        <v>0.44753879999999996</v>
      </c>
      <c r="D29" s="12">
        <v>81.38</v>
      </c>
      <c r="E29" s="2">
        <f t="shared" si="2"/>
        <v>0.005499370852789383</v>
      </c>
      <c r="F29" s="2">
        <f>E29*1</f>
        <v>0.005499370852789383</v>
      </c>
      <c r="G29" s="3">
        <f t="shared" si="3"/>
        <v>0.05976592210194454</v>
      </c>
      <c r="H29" s="11">
        <f>G29*1</f>
        <v>0.05976592210194454</v>
      </c>
      <c r="K29" t="s">
        <v>36</v>
      </c>
      <c r="M29" s="22">
        <f>H27</f>
        <v>0.5211830364189717</v>
      </c>
    </row>
    <row r="30" spans="2:13" ht="12.75">
      <c r="B30" s="16" t="s">
        <v>17</v>
      </c>
      <c r="C30" s="11">
        <f>C20</f>
        <v>41.91225133333332</v>
      </c>
      <c r="D30" s="12">
        <v>79.5394</v>
      </c>
      <c r="E30" s="2">
        <f t="shared" si="2"/>
        <v>0.5269369813367126</v>
      </c>
      <c r="F30" s="2">
        <f>E30*1</f>
        <v>0.5269369813367126</v>
      </c>
      <c r="G30" s="3">
        <f t="shared" si="3"/>
        <v>5.72663226798571</v>
      </c>
      <c r="H30" s="11">
        <f>G30*1</f>
        <v>5.72663226798571</v>
      </c>
      <c r="K30" t="s">
        <v>35</v>
      </c>
      <c r="M30" s="22">
        <f>H34</f>
        <v>2.8600752561303606</v>
      </c>
    </row>
    <row r="31" spans="2:8" ht="12.75">
      <c r="B31" s="2" t="s">
        <v>6</v>
      </c>
      <c r="C31" s="11">
        <f>B20</f>
        <v>3.5917261333333332</v>
      </c>
      <c r="D31" s="12">
        <v>56.08</v>
      </c>
      <c r="E31" s="2">
        <f t="shared" si="2"/>
        <v>0.06404647170708512</v>
      </c>
      <c r="F31" s="2">
        <f>E31*1</f>
        <v>0.06404647170708512</v>
      </c>
      <c r="G31" s="3">
        <f t="shared" si="3"/>
        <v>0.6960426094938686</v>
      </c>
      <c r="H31" s="11">
        <f>G31*1</f>
        <v>0.6960426094938686</v>
      </c>
    </row>
    <row r="32" spans="2:10" ht="15.75">
      <c r="B32" s="2" t="s">
        <v>15</v>
      </c>
      <c r="C32" s="11">
        <v>10.9</v>
      </c>
      <c r="D32" s="12">
        <v>18.015</v>
      </c>
      <c r="E32" s="2">
        <f t="shared" si="2"/>
        <v>0.6050513461004718</v>
      </c>
      <c r="F32" s="2">
        <f>E32*1</f>
        <v>0.6050513461004718</v>
      </c>
      <c r="G32" s="3">
        <f t="shared" si="3"/>
        <v>6.575561566351854</v>
      </c>
      <c r="H32" s="11">
        <f>2*G32</f>
        <v>13.151123132703708</v>
      </c>
      <c r="J32" s="21" t="s">
        <v>66</v>
      </c>
    </row>
    <row r="33" spans="2:10" ht="18">
      <c r="B33" s="16" t="s">
        <v>18</v>
      </c>
      <c r="C33" s="11">
        <v>0</v>
      </c>
      <c r="D33" s="12"/>
      <c r="E33" s="2"/>
      <c r="F33" s="2">
        <f>E33*1</f>
        <v>0</v>
      </c>
      <c r="G33" s="2"/>
      <c r="H33" s="11"/>
      <c r="J33" s="23" t="s">
        <v>67</v>
      </c>
    </row>
    <row r="34" spans="2:8" ht="15.75">
      <c r="B34" s="2" t="s">
        <v>13</v>
      </c>
      <c r="C34" s="11">
        <f>F20</f>
        <v>30.243528666666673</v>
      </c>
      <c r="D34" s="11">
        <v>229.84</v>
      </c>
      <c r="E34" s="2">
        <f>C34/D34</f>
        <v>0.13158514038751598</v>
      </c>
      <c r="F34" s="2">
        <f>E34*5</f>
        <v>0.6579257019375799</v>
      </c>
      <c r="G34" s="3">
        <f>F34*$E$42</f>
        <v>7.150188140325901</v>
      </c>
      <c r="H34" s="11">
        <f>G34*2/5</f>
        <v>2.8600752561303606</v>
      </c>
    </row>
    <row r="35" spans="2:6" ht="12.75">
      <c r="B35" s="15" t="s">
        <v>8</v>
      </c>
      <c r="C35" s="18">
        <f>SUM(C27:C34)</f>
        <v>98.31715706666667</v>
      </c>
      <c r="F35">
        <f>SUM(F27:F34)</f>
        <v>1.9323183487671745</v>
      </c>
    </row>
    <row r="37" spans="6:8" ht="12.75">
      <c r="F37" s="10" t="s">
        <v>9</v>
      </c>
      <c r="G37" s="6"/>
      <c r="H37" s="9">
        <v>21</v>
      </c>
    </row>
    <row r="41" spans="4:7" ht="12.75">
      <c r="D41" s="7" t="s">
        <v>11</v>
      </c>
      <c r="E41" s="7"/>
      <c r="F41" s="7"/>
      <c r="G41" s="7"/>
    </row>
    <row r="42" spans="4:7" ht="12.75">
      <c r="D42" s="8" t="s">
        <v>10</v>
      </c>
      <c r="E42" s="7">
        <f>H37/F35</f>
        <v>10.867774460351251</v>
      </c>
      <c r="F42" s="7"/>
      <c r="G42" s="7"/>
    </row>
    <row r="43" spans="4:7" ht="12.75">
      <c r="D43" s="7"/>
      <c r="E43" s="7"/>
      <c r="F43" s="7"/>
      <c r="G43" s="7"/>
    </row>
    <row r="44" spans="4:7" ht="12.75">
      <c r="D44" s="7" t="s">
        <v>12</v>
      </c>
      <c r="E44" s="7"/>
      <c r="F44" s="7"/>
      <c r="G44" s="7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H3" sqref="H3"/>
    </sheetView>
  </sheetViews>
  <sheetFormatPr defaultColWidth="9.140625" defaultRowHeight="12.75"/>
  <sheetData>
    <row r="1" spans="2:23" ht="12.75">
      <c r="B1" t="s">
        <v>21</v>
      </c>
      <c r="I1" t="s">
        <v>22</v>
      </c>
      <c r="P1" t="s">
        <v>21</v>
      </c>
      <c r="Q1" t="s">
        <v>0</v>
      </c>
      <c r="W1" t="s">
        <v>21</v>
      </c>
    </row>
    <row r="2" spans="1:23" ht="12.75">
      <c r="A2" t="s">
        <v>23</v>
      </c>
      <c r="B2" t="s">
        <v>24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38</v>
      </c>
      <c r="Q2" t="s">
        <v>6</v>
      </c>
      <c r="R2" t="s">
        <v>17</v>
      </c>
      <c r="S2" t="s">
        <v>16</v>
      </c>
      <c r="T2" t="s">
        <v>39</v>
      </c>
      <c r="U2" t="s">
        <v>40</v>
      </c>
      <c r="V2" t="s">
        <v>41</v>
      </c>
      <c r="W2" t="s">
        <v>38</v>
      </c>
    </row>
    <row r="3" spans="1:23" ht="12.75">
      <c r="A3" t="s">
        <v>42</v>
      </c>
      <c r="B3">
        <v>13202</v>
      </c>
      <c r="C3">
        <v>-521</v>
      </c>
      <c r="D3">
        <v>269</v>
      </c>
      <c r="E3" s="19">
        <v>41121.65511574074</v>
      </c>
      <c r="F3">
        <v>1</v>
      </c>
      <c r="G3" t="s">
        <v>21</v>
      </c>
      <c r="H3" t="s">
        <v>43</v>
      </c>
      <c r="I3">
        <v>2.573248</v>
      </c>
      <c r="J3">
        <v>32.81061</v>
      </c>
      <c r="K3">
        <v>0.384819</v>
      </c>
      <c r="L3">
        <v>0.033057</v>
      </c>
      <c r="M3">
        <v>19.23981</v>
      </c>
      <c r="N3">
        <v>9.506345</v>
      </c>
      <c r="O3">
        <v>20.76051</v>
      </c>
      <c r="P3">
        <v>85.3084</v>
      </c>
      <c r="Q3">
        <v>3.600488</v>
      </c>
      <c r="R3">
        <v>41.07183</v>
      </c>
      <c r="S3">
        <v>0.478992</v>
      </c>
      <c r="T3">
        <v>0.047263</v>
      </c>
      <c r="U3">
        <v>29.51174</v>
      </c>
      <c r="V3">
        <v>10.59808</v>
      </c>
      <c r="W3">
        <v>85.3084</v>
      </c>
    </row>
    <row r="4" spans="1:23" ht="12.75">
      <c r="A4" t="s">
        <v>44</v>
      </c>
      <c r="B4">
        <v>13212</v>
      </c>
      <c r="C4">
        <v>-492</v>
      </c>
      <c r="D4">
        <v>271</v>
      </c>
      <c r="E4" s="19">
        <v>41121.66304398148</v>
      </c>
      <c r="F4">
        <v>2</v>
      </c>
      <c r="G4" t="s">
        <v>21</v>
      </c>
      <c r="H4" t="s">
        <v>45</v>
      </c>
      <c r="I4">
        <v>2.454448</v>
      </c>
      <c r="J4">
        <v>33.25744</v>
      </c>
      <c r="K4">
        <v>0.372278</v>
      </c>
      <c r="L4">
        <v>0.024462</v>
      </c>
      <c r="M4">
        <v>19.72575</v>
      </c>
      <c r="N4">
        <v>10.37865</v>
      </c>
      <c r="O4">
        <v>21.17844</v>
      </c>
      <c r="P4">
        <v>87.39146</v>
      </c>
      <c r="Q4">
        <v>3.434265</v>
      </c>
      <c r="R4">
        <v>41.63116</v>
      </c>
      <c r="S4">
        <v>0.463383</v>
      </c>
      <c r="T4">
        <v>0.034975</v>
      </c>
      <c r="U4">
        <v>30.25712</v>
      </c>
      <c r="V4">
        <v>11.57056</v>
      </c>
      <c r="W4">
        <v>87.39146</v>
      </c>
    </row>
    <row r="5" spans="1:23" ht="12.75">
      <c r="A5" t="s">
        <v>46</v>
      </c>
      <c r="B5">
        <v>13214</v>
      </c>
      <c r="C5">
        <v>-484</v>
      </c>
      <c r="D5">
        <v>271</v>
      </c>
      <c r="E5" s="19">
        <v>41121.66519675926</v>
      </c>
      <c r="F5">
        <v>3</v>
      </c>
      <c r="G5" t="s">
        <v>21</v>
      </c>
      <c r="H5" t="s">
        <v>45</v>
      </c>
      <c r="I5">
        <v>2.678371</v>
      </c>
      <c r="J5">
        <v>33.78414</v>
      </c>
      <c r="K5">
        <v>0.384975</v>
      </c>
      <c r="L5">
        <v>0.007832</v>
      </c>
      <c r="M5">
        <v>19.86298</v>
      </c>
      <c r="N5">
        <v>10.07759</v>
      </c>
      <c r="O5">
        <v>21.4351</v>
      </c>
      <c r="P5">
        <v>88.23098</v>
      </c>
      <c r="Q5">
        <v>3.747576</v>
      </c>
      <c r="R5">
        <v>42.29049</v>
      </c>
      <c r="S5">
        <v>0.479187</v>
      </c>
      <c r="T5">
        <v>0.011198</v>
      </c>
      <c r="U5">
        <v>30.46761</v>
      </c>
      <c r="V5">
        <v>11.23493</v>
      </c>
      <c r="W5">
        <v>88.23098</v>
      </c>
    </row>
    <row r="6" spans="1:23" ht="12.75">
      <c r="A6" t="s">
        <v>47</v>
      </c>
      <c r="B6">
        <v>13216</v>
      </c>
      <c r="C6">
        <v>-471</v>
      </c>
      <c r="D6">
        <v>271</v>
      </c>
      <c r="E6" s="19">
        <v>41121.66737268519</v>
      </c>
      <c r="F6">
        <v>4</v>
      </c>
      <c r="G6" t="s">
        <v>21</v>
      </c>
      <c r="H6" t="s">
        <v>45</v>
      </c>
      <c r="I6">
        <v>2.709962</v>
      </c>
      <c r="J6">
        <v>33.95166</v>
      </c>
      <c r="K6">
        <v>0.396252</v>
      </c>
      <c r="L6">
        <v>0.031862</v>
      </c>
      <c r="M6">
        <v>20.06148</v>
      </c>
      <c r="N6">
        <v>9.814067</v>
      </c>
      <c r="O6">
        <v>21.57869</v>
      </c>
      <c r="P6">
        <v>88.54398</v>
      </c>
      <c r="Q6">
        <v>3.791779</v>
      </c>
      <c r="R6">
        <v>42.50019</v>
      </c>
      <c r="S6">
        <v>0.493224</v>
      </c>
      <c r="T6">
        <v>0.045555</v>
      </c>
      <c r="U6">
        <v>30.77209</v>
      </c>
      <c r="V6">
        <v>10.94114</v>
      </c>
      <c r="W6">
        <v>88.54398</v>
      </c>
    </row>
    <row r="7" spans="1:23" ht="12.75">
      <c r="A7" t="s">
        <v>48</v>
      </c>
      <c r="B7">
        <v>13217</v>
      </c>
      <c r="C7">
        <v>-460</v>
      </c>
      <c r="D7">
        <v>271</v>
      </c>
      <c r="E7" s="19">
        <v>41121.66956018518</v>
      </c>
      <c r="F7">
        <v>5</v>
      </c>
      <c r="G7" t="s">
        <v>21</v>
      </c>
      <c r="H7" t="s">
        <v>45</v>
      </c>
      <c r="I7">
        <v>2.849778</v>
      </c>
      <c r="J7">
        <v>33.26485</v>
      </c>
      <c r="K7">
        <v>0.391477</v>
      </c>
      <c r="L7">
        <v>0.071271</v>
      </c>
      <c r="M7">
        <v>19.64846</v>
      </c>
      <c r="N7">
        <v>9.034063</v>
      </c>
      <c r="O7">
        <v>21.16726</v>
      </c>
      <c r="P7">
        <v>86.42715</v>
      </c>
      <c r="Q7">
        <v>3.98741</v>
      </c>
      <c r="R7">
        <v>41.64044</v>
      </c>
      <c r="S7">
        <v>0.48728</v>
      </c>
      <c r="T7">
        <v>0.1019</v>
      </c>
      <c r="U7">
        <v>30.13856</v>
      </c>
      <c r="V7">
        <v>10.07156</v>
      </c>
      <c r="W7">
        <v>86.42715</v>
      </c>
    </row>
    <row r="8" spans="1:23" ht="12.75">
      <c r="A8" t="s">
        <v>49</v>
      </c>
      <c r="B8">
        <v>13204</v>
      </c>
      <c r="C8">
        <v>-460</v>
      </c>
      <c r="D8">
        <v>272</v>
      </c>
      <c r="E8" s="19">
        <v>41121.67173611111</v>
      </c>
      <c r="F8">
        <v>6</v>
      </c>
      <c r="G8" t="s">
        <v>21</v>
      </c>
      <c r="H8" t="s">
        <v>45</v>
      </c>
      <c r="I8">
        <v>2.662427</v>
      </c>
      <c r="J8">
        <v>33.56874</v>
      </c>
      <c r="K8">
        <v>0.389536</v>
      </c>
      <c r="L8">
        <v>0.019887</v>
      </c>
      <c r="M8">
        <v>19.89291</v>
      </c>
      <c r="N8">
        <v>9.701087</v>
      </c>
      <c r="O8">
        <v>21.35354</v>
      </c>
      <c r="P8">
        <v>87.58812</v>
      </c>
      <c r="Q8">
        <v>3.725269</v>
      </c>
      <c r="R8">
        <v>42.02085</v>
      </c>
      <c r="S8">
        <v>0.484864</v>
      </c>
      <c r="T8">
        <v>0.028434</v>
      </c>
      <c r="U8">
        <v>30.51352</v>
      </c>
      <c r="V8">
        <v>10.81519</v>
      </c>
      <c r="W8">
        <v>87.58813</v>
      </c>
    </row>
    <row r="9" spans="1:23" ht="12.75">
      <c r="A9" t="s">
        <v>50</v>
      </c>
      <c r="B9">
        <v>13232</v>
      </c>
      <c r="C9">
        <v>-464</v>
      </c>
      <c r="D9">
        <v>271</v>
      </c>
      <c r="E9" s="19">
        <v>41121.67388888889</v>
      </c>
      <c r="F9">
        <v>7</v>
      </c>
      <c r="G9" t="s">
        <v>21</v>
      </c>
      <c r="H9" t="s">
        <v>45</v>
      </c>
      <c r="I9">
        <v>2.759785</v>
      </c>
      <c r="J9">
        <v>34.13165</v>
      </c>
      <c r="K9">
        <v>0.390349</v>
      </c>
      <c r="L9">
        <v>0.037153</v>
      </c>
      <c r="M9">
        <v>20.22024</v>
      </c>
      <c r="N9">
        <v>9.383279</v>
      </c>
      <c r="O9">
        <v>21.68001</v>
      </c>
      <c r="P9">
        <v>88.60246</v>
      </c>
      <c r="Q9">
        <v>3.861492</v>
      </c>
      <c r="R9">
        <v>42.72549</v>
      </c>
      <c r="S9">
        <v>0.485876</v>
      </c>
      <c r="T9">
        <v>0.053119</v>
      </c>
      <c r="U9">
        <v>31.01561</v>
      </c>
      <c r="V9">
        <v>10.46088</v>
      </c>
      <c r="W9">
        <v>88.60246</v>
      </c>
    </row>
    <row r="10" spans="1:23" ht="12.75">
      <c r="A10" t="s">
        <v>51</v>
      </c>
      <c r="B10">
        <v>13230</v>
      </c>
      <c r="C10">
        <v>-475</v>
      </c>
      <c r="D10">
        <v>272</v>
      </c>
      <c r="E10" s="19">
        <v>41121.67605324074</v>
      </c>
      <c r="F10">
        <v>8</v>
      </c>
      <c r="G10" t="s">
        <v>21</v>
      </c>
      <c r="H10" t="s">
        <v>45</v>
      </c>
      <c r="I10">
        <v>2.690014</v>
      </c>
      <c r="J10">
        <v>34.21857</v>
      </c>
      <c r="K10">
        <v>0.404947</v>
      </c>
      <c r="L10">
        <v>0.033741</v>
      </c>
      <c r="M10">
        <v>20.2128</v>
      </c>
      <c r="N10">
        <v>9.82346</v>
      </c>
      <c r="O10">
        <v>21.72273</v>
      </c>
      <c r="P10">
        <v>89.10627</v>
      </c>
      <c r="Q10">
        <v>3.763868</v>
      </c>
      <c r="R10">
        <v>42.8343</v>
      </c>
      <c r="S10">
        <v>0.504046</v>
      </c>
      <c r="T10">
        <v>0.048241</v>
      </c>
      <c r="U10">
        <v>31.0042</v>
      </c>
      <c r="V10">
        <v>10.95161</v>
      </c>
      <c r="W10">
        <v>89.10626</v>
      </c>
    </row>
    <row r="11" spans="1:23" ht="12.75">
      <c r="A11" t="s">
        <v>52</v>
      </c>
      <c r="B11">
        <v>13241</v>
      </c>
      <c r="C11">
        <v>-497</v>
      </c>
      <c r="D11">
        <v>271</v>
      </c>
      <c r="E11" s="19">
        <v>41121.67821759259</v>
      </c>
      <c r="F11">
        <v>9</v>
      </c>
      <c r="G11" t="s">
        <v>21</v>
      </c>
      <c r="H11" t="s">
        <v>45</v>
      </c>
      <c r="I11">
        <v>2.765002</v>
      </c>
      <c r="J11">
        <v>34.21499</v>
      </c>
      <c r="K11">
        <v>0.335542</v>
      </c>
      <c r="L11">
        <v>0.037585</v>
      </c>
      <c r="M11">
        <v>20.15238</v>
      </c>
      <c r="N11">
        <v>9.50668</v>
      </c>
      <c r="O11">
        <v>21.6678</v>
      </c>
      <c r="P11">
        <v>88.67998</v>
      </c>
      <c r="Q11">
        <v>3.868791</v>
      </c>
      <c r="R11">
        <v>42.82982</v>
      </c>
      <c r="S11">
        <v>0.417657</v>
      </c>
      <c r="T11">
        <v>0.053737</v>
      </c>
      <c r="U11">
        <v>30.91152</v>
      </c>
      <c r="V11">
        <v>10.59845</v>
      </c>
      <c r="W11">
        <v>88.67998</v>
      </c>
    </row>
    <row r="12" spans="1:23" ht="12.75">
      <c r="A12" t="s">
        <v>53</v>
      </c>
      <c r="B12">
        <v>13269</v>
      </c>
      <c r="C12">
        <v>-497</v>
      </c>
      <c r="D12">
        <v>272</v>
      </c>
      <c r="E12" s="19">
        <v>41121.680393518516</v>
      </c>
      <c r="F12">
        <v>10</v>
      </c>
      <c r="G12" t="s">
        <v>21</v>
      </c>
      <c r="H12" t="s">
        <v>45</v>
      </c>
      <c r="I12">
        <v>2.195509</v>
      </c>
      <c r="J12">
        <v>33.73117</v>
      </c>
      <c r="K12">
        <v>0.28695</v>
      </c>
      <c r="L12">
        <v>0.025066</v>
      </c>
      <c r="M12">
        <v>19.6772</v>
      </c>
      <c r="N12">
        <v>11.28332</v>
      </c>
      <c r="O12">
        <v>21.25171</v>
      </c>
      <c r="P12">
        <v>88.45094</v>
      </c>
      <c r="Q12">
        <v>3.071957</v>
      </c>
      <c r="R12">
        <v>42.22417</v>
      </c>
      <c r="S12">
        <v>0.357173</v>
      </c>
      <c r="T12">
        <v>0.035838</v>
      </c>
      <c r="U12">
        <v>30.18265</v>
      </c>
      <c r="V12">
        <v>12.57913</v>
      </c>
      <c r="W12">
        <v>88.45093</v>
      </c>
    </row>
    <row r="13" spans="1:23" ht="12.75">
      <c r="A13" t="s">
        <v>54</v>
      </c>
      <c r="B13">
        <v>13269</v>
      </c>
      <c r="C13">
        <v>-512</v>
      </c>
      <c r="D13">
        <v>273</v>
      </c>
      <c r="E13" s="19">
        <v>41121.68255787037</v>
      </c>
      <c r="F13">
        <v>11</v>
      </c>
      <c r="G13" t="s">
        <v>21</v>
      </c>
      <c r="H13" t="s">
        <v>45</v>
      </c>
      <c r="I13">
        <v>2.253976</v>
      </c>
      <c r="J13">
        <v>33.0587</v>
      </c>
      <c r="K13">
        <v>0.280605</v>
      </c>
      <c r="L13">
        <v>0.018125</v>
      </c>
      <c r="M13">
        <v>19.26393</v>
      </c>
      <c r="N13">
        <v>10.71863</v>
      </c>
      <c r="O13">
        <v>20.8157</v>
      </c>
      <c r="P13">
        <v>86.40967</v>
      </c>
      <c r="Q13">
        <v>3.153764</v>
      </c>
      <c r="R13">
        <v>41.38239</v>
      </c>
      <c r="S13">
        <v>0.349275</v>
      </c>
      <c r="T13">
        <v>0.025913</v>
      </c>
      <c r="U13">
        <v>29.54874</v>
      </c>
      <c r="V13">
        <v>11.94958</v>
      </c>
      <c r="W13">
        <v>86.40967</v>
      </c>
    </row>
    <row r="14" spans="1:23" ht="12.75">
      <c r="A14" t="s">
        <v>55</v>
      </c>
      <c r="B14">
        <v>13275</v>
      </c>
      <c r="C14">
        <v>-534</v>
      </c>
      <c r="D14">
        <v>272</v>
      </c>
      <c r="E14" s="19">
        <v>41121.68471064815</v>
      </c>
      <c r="F14">
        <v>12</v>
      </c>
      <c r="G14" t="s">
        <v>21</v>
      </c>
      <c r="H14" t="s">
        <v>45</v>
      </c>
      <c r="I14">
        <v>2.696131</v>
      </c>
      <c r="J14">
        <v>33.21654</v>
      </c>
      <c r="K14">
        <v>0.368676</v>
      </c>
      <c r="L14">
        <v>0.065581</v>
      </c>
      <c r="M14">
        <v>19.42987</v>
      </c>
      <c r="N14">
        <v>9.436436</v>
      </c>
      <c r="O14">
        <v>21.01524</v>
      </c>
      <c r="P14">
        <v>86.22848</v>
      </c>
      <c r="Q14">
        <v>3.772427</v>
      </c>
      <c r="R14">
        <v>41.57997</v>
      </c>
      <c r="S14">
        <v>0.458899</v>
      </c>
      <c r="T14">
        <v>0.093764</v>
      </c>
      <c r="U14">
        <v>29.80328</v>
      </c>
      <c r="V14">
        <v>10.52014</v>
      </c>
      <c r="W14">
        <v>86.22849</v>
      </c>
    </row>
    <row r="15" spans="1:23" ht="12.75">
      <c r="A15" t="s">
        <v>56</v>
      </c>
      <c r="B15">
        <v>13200</v>
      </c>
      <c r="C15">
        <v>-569</v>
      </c>
      <c r="D15">
        <v>272</v>
      </c>
      <c r="E15" s="19">
        <v>41121.686898148146</v>
      </c>
      <c r="F15">
        <v>13</v>
      </c>
      <c r="G15" t="s">
        <v>21</v>
      </c>
      <c r="H15" t="s">
        <v>45</v>
      </c>
      <c r="I15">
        <v>2.470721</v>
      </c>
      <c r="J15">
        <v>33.20341</v>
      </c>
      <c r="K15">
        <v>0.340726</v>
      </c>
      <c r="L15">
        <v>0.071444</v>
      </c>
      <c r="M15">
        <v>19.62464</v>
      </c>
      <c r="N15">
        <v>10.44866</v>
      </c>
      <c r="O15">
        <v>21.13786</v>
      </c>
      <c r="P15">
        <v>87.29746</v>
      </c>
      <c r="Q15">
        <v>3.457034</v>
      </c>
      <c r="R15">
        <v>41.56354</v>
      </c>
      <c r="S15">
        <v>0.42411</v>
      </c>
      <c r="T15">
        <v>0.102146</v>
      </c>
      <c r="U15">
        <v>30.10203</v>
      </c>
      <c r="V15">
        <v>11.64861</v>
      </c>
      <c r="W15">
        <v>87.29746</v>
      </c>
    </row>
    <row r="16" spans="1:23" ht="12.75">
      <c r="A16" t="s">
        <v>57</v>
      </c>
      <c r="B16">
        <v>13179</v>
      </c>
      <c r="C16">
        <v>-565</v>
      </c>
      <c r="D16">
        <v>271</v>
      </c>
      <c r="E16" s="19">
        <v>41121.6890625</v>
      </c>
      <c r="F16">
        <v>14</v>
      </c>
      <c r="G16" t="s">
        <v>21</v>
      </c>
      <c r="H16" t="s">
        <v>45</v>
      </c>
      <c r="I16">
        <v>2.416831</v>
      </c>
      <c r="J16">
        <v>32.89856</v>
      </c>
      <c r="K16">
        <v>0.340244</v>
      </c>
      <c r="L16">
        <v>0.029522</v>
      </c>
      <c r="M16">
        <v>19.50657</v>
      </c>
      <c r="N16">
        <v>10.34544</v>
      </c>
      <c r="O16">
        <v>20.94657</v>
      </c>
      <c r="P16">
        <v>86.48373</v>
      </c>
      <c r="Q16">
        <v>3.38163</v>
      </c>
      <c r="R16">
        <v>41.18193</v>
      </c>
      <c r="S16">
        <v>0.423509</v>
      </c>
      <c r="T16">
        <v>0.042209</v>
      </c>
      <c r="U16">
        <v>29.92092</v>
      </c>
      <c r="V16">
        <v>11.53354</v>
      </c>
      <c r="W16">
        <v>86.48373</v>
      </c>
    </row>
    <row r="17" spans="1:23" ht="12.75">
      <c r="A17" t="s">
        <v>58</v>
      </c>
      <c r="B17">
        <v>13163</v>
      </c>
      <c r="C17">
        <v>-558</v>
      </c>
      <c r="D17">
        <v>272</v>
      </c>
      <c r="E17" s="19">
        <v>41121.69123842593</v>
      </c>
      <c r="F17">
        <v>15</v>
      </c>
      <c r="G17" t="s">
        <v>21</v>
      </c>
      <c r="H17" t="s">
        <v>45</v>
      </c>
      <c r="I17">
        <v>2.328574</v>
      </c>
      <c r="J17">
        <v>32.91875</v>
      </c>
      <c r="K17">
        <v>0.325861</v>
      </c>
      <c r="L17">
        <v>0.009072</v>
      </c>
      <c r="M17">
        <v>19.23433</v>
      </c>
      <c r="N17">
        <v>10.87241</v>
      </c>
      <c r="O17">
        <v>20.81929</v>
      </c>
      <c r="P17">
        <v>86.50829</v>
      </c>
      <c r="Q17">
        <v>3.258142</v>
      </c>
      <c r="R17">
        <v>41.2072</v>
      </c>
      <c r="S17">
        <v>0.405607</v>
      </c>
      <c r="T17">
        <v>0.01297</v>
      </c>
      <c r="U17">
        <v>29.50334</v>
      </c>
      <c r="V17">
        <v>12.12102</v>
      </c>
      <c r="W17">
        <v>86.50829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Shaunnamm</cp:lastModifiedBy>
  <cp:lastPrinted>2010-10-26T19:11:45Z</cp:lastPrinted>
  <dcterms:created xsi:type="dcterms:W3CDTF">2008-07-18T22:22:05Z</dcterms:created>
  <dcterms:modified xsi:type="dcterms:W3CDTF">2012-09-17T13:26:47Z</dcterms:modified>
  <cp:category/>
  <cp:version/>
  <cp:contentType/>
  <cp:contentStatus/>
</cp:coreProperties>
</file>