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6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<sst xmlns="http://schemas.openxmlformats.org/spreadsheetml/2006/main" count="99" uniqueCount="72">
  <si>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monaziteCe60925monaziteCe60925monaziteCe60925monaziteCe60925monaziteCe60925monaziteCe60925monaziteCe60925monaziteCe60925monaziteCe60925monaziteCe60925monaziteCe60925monaziteCe60925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</si>
  <si>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</si>
  <si>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</si>
  <si>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</si>
  <si>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</si>
  <si>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</si>
  <si>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</si>
  <si>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</si>
  <si>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</si>
  <si>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</si>
  <si>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</si>
  <si>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</si>
  <si>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</si>
  <si>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</si>
  <si>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</si>
  <si>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</si>
  <si>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</si>
  <si>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</si>
  <si>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</si>
  <si>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F</t>
  </si>
  <si>
    <t>P2O5</t>
  </si>
  <si>
    <t>CaO</t>
  </si>
  <si>
    <t>Y2O3</t>
  </si>
  <si>
    <t>La2O3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</si>
  <si>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</si>
  <si>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</si>
  <si>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</si>
  <si>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</si>
  <si>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</si>
  <si>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</si>
  <si>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</si>
  <si>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</si>
  <si>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</si>
  <si>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</si>
  <si>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</si>
  <si>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P</t>
  </si>
  <si>
    <t>Ca</t>
  </si>
  <si>
    <t>Y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</si>
  <si>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</si>
  <si>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</si>
  <si>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</si>
  <si>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</si>
  <si>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</si>
  <si>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</si>
  <si>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</si>
  <si>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</si>
  <si>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</si>
  <si>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</si>
  <si>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</si>
  <si>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</si>
  <si>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YAG</t>
  </si>
  <si>
    <t>Ka</t>
  </si>
  <si>
    <t>MgF2</t>
  </si>
  <si>
    <t>PET</t>
  </si>
  <si>
    <t>apatite</t>
  </si>
  <si>
    <t>diopside</t>
  </si>
  <si>
    <t>LIF</t>
  </si>
  <si>
    <t>LaPO4</t>
  </si>
  <si>
    <t>CePO4</t>
  </si>
  <si>
    <t>NdPO4</t>
  </si>
  <si>
    <t xml:space="preserve">WDS scan: </t>
  </si>
  <si>
    <t>P Y Ce La Nd Ca</t>
  </si>
  <si>
    <r>
      <t>(Ce,La,Nd,Th)PO</t>
    </r>
    <r>
      <rPr>
        <vertAlign val="subscript"/>
        <sz val="14"/>
        <rFont val="Times New Roman"/>
        <family val="1"/>
      </rPr>
      <t>4</t>
    </r>
  </si>
  <si>
    <t>fake due to conts for Ce (overlap); not in WDS</t>
  </si>
  <si>
    <t>chaarge (+)</t>
  </si>
  <si>
    <t>Th</t>
  </si>
  <si>
    <t>Ma</t>
  </si>
  <si>
    <t>ThO2</t>
  </si>
  <si>
    <r>
      <t>(Ce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</si>
  <si>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r>
      <t>(Ce</t>
    </r>
    <r>
      <rPr>
        <vertAlign val="subscript"/>
        <sz val="14"/>
        <rFont val="Times New Roman"/>
        <family val="1"/>
      </rPr>
      <t>0.52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</si>
  <si>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darker phase</t>
  </si>
  <si>
    <t>lighter phase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</si>
</sst>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3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E1">
      <selection activeCell="I26" sqref="I26"/>
    </sheetView>
  </sheetViews>
  <sheetFormatPr defaultColWidth="9.00390625" defaultRowHeight="13.5"/>
  <cols>
    <col min="1" max="22" width="5.25390625" style="1" customWidth="1"/>
    <col min="23" max="23" width="2.125" style="1" customWidth="1"/>
    <col min="24" max="16384" width="5.25390625" style="1" customWidth="1"/>
  </cols>
  <sheetData>
    <row r="1" ht="12.75">
      <c r="B1" s="1" t="s">
        <v>0</v>
      </c>
    </row>
    <row r="2" spans="2:22" ht="12.75">
      <c r="B2" s="1" t="s">
        <v>1</v>
      </c>
      <c r="C2" s="1" t="s">
        <v>2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12</v>
      </c>
      <c r="K2" s="4" t="s">
        <v>60</v>
      </c>
      <c r="L2" s="4"/>
      <c r="M2" s="4" t="s">
        <v>61</v>
      </c>
      <c r="N2" s="4"/>
      <c r="O2" s="4"/>
      <c r="R2" s="1" t="s">
        <v>3</v>
      </c>
      <c r="S2" s="1" t="s">
        <v>4</v>
      </c>
      <c r="T2" s="1" t="s">
        <v>5</v>
      </c>
      <c r="U2" s="1" t="s">
        <v>10</v>
      </c>
      <c r="V2" s="1" t="s">
        <v>11</v>
      </c>
    </row>
    <row r="3" spans="1:20" ht="12.75">
      <c r="A3" s="1" t="s">
        <v>13</v>
      </c>
      <c r="B3" s="1" t="s">
        <v>14</v>
      </c>
      <c r="C3" s="1" t="s">
        <v>15</v>
      </c>
      <c r="R3" s="1" t="s">
        <v>16</v>
      </c>
      <c r="S3" s="1" t="s">
        <v>17</v>
      </c>
      <c r="T3" s="1" t="s">
        <v>18</v>
      </c>
    </row>
    <row r="4" spans="1:25" ht="12.75">
      <c r="A4" s="1" t="s">
        <v>24</v>
      </c>
      <c r="B4" s="2">
        <v>30.58</v>
      </c>
      <c r="C4" s="2">
        <v>31.31</v>
      </c>
      <c r="D4" s="2">
        <v>32.09</v>
      </c>
      <c r="E4" s="2">
        <v>31.2</v>
      </c>
      <c r="F4" s="2">
        <v>31.34</v>
      </c>
      <c r="G4" s="2">
        <v>30.95</v>
      </c>
      <c r="H4" s="2">
        <v>31.1</v>
      </c>
      <c r="I4" s="2"/>
      <c r="J4" s="2">
        <f>AVERAGE(B4:H4)</f>
        <v>31.224285714285713</v>
      </c>
      <c r="K4" s="2">
        <f>STDEV(B4:H4)</f>
        <v>0.46126121098795064</v>
      </c>
      <c r="L4" s="2"/>
      <c r="M4" s="2"/>
      <c r="N4" s="2"/>
      <c r="R4" s="2">
        <v>32.29</v>
      </c>
      <c r="S4" s="2">
        <v>32.62</v>
      </c>
      <c r="T4" s="2">
        <v>32.06</v>
      </c>
      <c r="U4" s="2">
        <v>32.75</v>
      </c>
      <c r="V4" s="2">
        <v>33.18</v>
      </c>
      <c r="X4" s="2">
        <f>AVERAGE(R4:V4)</f>
        <v>32.58</v>
      </c>
      <c r="Y4" s="2">
        <f>STDEV(R4:V4)</f>
        <v>0.43156691254050666</v>
      </c>
    </row>
    <row r="5" spans="1:25" ht="12.75">
      <c r="A5" s="1" t="s">
        <v>20</v>
      </c>
      <c r="B5" s="2">
        <v>27.96</v>
      </c>
      <c r="C5" s="2">
        <v>29.08</v>
      </c>
      <c r="D5" s="2">
        <v>28.75</v>
      </c>
      <c r="E5" s="2">
        <v>28.19</v>
      </c>
      <c r="F5" s="2">
        <v>28.2</v>
      </c>
      <c r="G5" s="2">
        <v>28.26</v>
      </c>
      <c r="H5" s="2">
        <v>28.93</v>
      </c>
      <c r="I5" s="2"/>
      <c r="J5" s="2">
        <f aca="true" t="shared" si="0" ref="J5:J22">AVERAGE(B5:H5)</f>
        <v>28.48142857142857</v>
      </c>
      <c r="K5" s="2">
        <f aca="true" t="shared" si="1" ref="K5:K22">STDEV(B5:H5)</f>
        <v>0.4314096495380168</v>
      </c>
      <c r="L5" s="2"/>
      <c r="M5" s="2"/>
      <c r="N5" s="2"/>
      <c r="R5" s="2">
        <v>28.42</v>
      </c>
      <c r="S5" s="2">
        <v>28.36</v>
      </c>
      <c r="T5" s="2">
        <v>28.33</v>
      </c>
      <c r="U5" s="2">
        <v>29.14</v>
      </c>
      <c r="V5" s="2">
        <v>28.03</v>
      </c>
      <c r="X5" s="2">
        <f aca="true" t="shared" si="2" ref="X5:X24">AVERAGE(R5:V5)</f>
        <v>28.456</v>
      </c>
      <c r="Y5" s="2">
        <f aca="true" t="shared" si="3" ref="Y5:Y24">STDEV(R5:V5)</f>
        <v>0.41101094875946975</v>
      </c>
    </row>
    <row r="6" spans="1:25" ht="12.75">
      <c r="A6" s="1" t="s">
        <v>23</v>
      </c>
      <c r="B6" s="2">
        <v>12.26</v>
      </c>
      <c r="C6" s="2">
        <v>12.61</v>
      </c>
      <c r="D6" s="2">
        <v>13.22</v>
      </c>
      <c r="E6" s="2">
        <v>12.93</v>
      </c>
      <c r="F6" s="2">
        <v>12.19</v>
      </c>
      <c r="G6" s="2">
        <v>12.54</v>
      </c>
      <c r="H6" s="2">
        <v>13.23</v>
      </c>
      <c r="I6" s="2"/>
      <c r="J6" s="2">
        <f t="shared" si="0"/>
        <v>12.711428571428572</v>
      </c>
      <c r="K6" s="2">
        <f t="shared" si="1"/>
        <v>0.42635777509141853</v>
      </c>
      <c r="L6" s="2"/>
      <c r="M6" s="2"/>
      <c r="N6" s="2"/>
      <c r="R6" s="2">
        <v>12.85</v>
      </c>
      <c r="S6" s="2">
        <v>13.4</v>
      </c>
      <c r="T6" s="2">
        <v>12.23</v>
      </c>
      <c r="U6" s="2">
        <v>13.08</v>
      </c>
      <c r="V6" s="2">
        <v>13.04</v>
      </c>
      <c r="X6" s="2">
        <f t="shared" si="2"/>
        <v>12.919999999999998</v>
      </c>
      <c r="Y6" s="2">
        <f t="shared" si="3"/>
        <v>0.4334166586554493</v>
      </c>
    </row>
    <row r="7" spans="1:25" ht="12.75">
      <c r="A7" s="1" t="s">
        <v>25</v>
      </c>
      <c r="B7" s="2">
        <v>12.64</v>
      </c>
      <c r="C7" s="2">
        <v>12.13</v>
      </c>
      <c r="D7" s="2">
        <v>12.48</v>
      </c>
      <c r="E7" s="2">
        <v>12.63</v>
      </c>
      <c r="F7" s="2">
        <v>12.8</v>
      </c>
      <c r="G7" s="2">
        <v>11.82</v>
      </c>
      <c r="H7" s="2">
        <v>13.04</v>
      </c>
      <c r="I7" s="2"/>
      <c r="J7" s="2">
        <f t="shared" si="0"/>
        <v>12.505714285714285</v>
      </c>
      <c r="K7" s="2">
        <f t="shared" si="1"/>
        <v>0.41181942413549166</v>
      </c>
      <c r="L7" s="2"/>
      <c r="M7" s="2"/>
      <c r="N7" s="2"/>
      <c r="R7" s="2">
        <v>12.33</v>
      </c>
      <c r="S7" s="2">
        <v>12.59</v>
      </c>
      <c r="T7" s="2">
        <v>13.42</v>
      </c>
      <c r="U7" s="2">
        <v>12.03</v>
      </c>
      <c r="V7" s="2">
        <v>12.16</v>
      </c>
      <c r="X7" s="2">
        <f t="shared" si="2"/>
        <v>12.506</v>
      </c>
      <c r="Y7" s="2">
        <f t="shared" si="3"/>
        <v>0.5522046722004302</v>
      </c>
    </row>
    <row r="8" spans="1:25" ht="12.75">
      <c r="A8" s="1" t="s">
        <v>22</v>
      </c>
      <c r="B8" s="2">
        <v>2.82</v>
      </c>
      <c r="C8" s="2">
        <v>3.03</v>
      </c>
      <c r="D8" s="2">
        <v>3.06</v>
      </c>
      <c r="E8" s="2">
        <v>2.66</v>
      </c>
      <c r="F8" s="2">
        <v>2.83</v>
      </c>
      <c r="G8" s="2">
        <v>3.16</v>
      </c>
      <c r="H8" s="2">
        <v>2.65</v>
      </c>
      <c r="I8" s="2"/>
      <c r="J8" s="2">
        <f t="shared" si="0"/>
        <v>2.8871428571428575</v>
      </c>
      <c r="K8" s="2">
        <f t="shared" si="1"/>
        <v>0.20014280615885927</v>
      </c>
      <c r="L8" s="2"/>
      <c r="M8" s="2"/>
      <c r="N8" s="2"/>
      <c r="R8" s="2">
        <v>2.39</v>
      </c>
      <c r="S8" s="2">
        <v>2.24</v>
      </c>
      <c r="T8" s="2">
        <v>2.43</v>
      </c>
      <c r="U8" s="2">
        <v>2.61</v>
      </c>
      <c r="V8" s="2">
        <v>2.38</v>
      </c>
      <c r="X8" s="2">
        <f t="shared" si="2"/>
        <v>2.41</v>
      </c>
      <c r="Y8" s="2">
        <f t="shared" si="3"/>
        <v>0.13285330255586317</v>
      </c>
    </row>
    <row r="9" spans="1:25" ht="12.75">
      <c r="A9" s="1" t="s">
        <v>67</v>
      </c>
      <c r="B9" s="2">
        <v>0.95</v>
      </c>
      <c r="C9" s="2">
        <v>0.98</v>
      </c>
      <c r="D9" s="2">
        <v>0.82</v>
      </c>
      <c r="E9" s="2">
        <v>0.85</v>
      </c>
      <c r="F9" s="2">
        <v>0.95</v>
      </c>
      <c r="G9" s="2">
        <v>0.92</v>
      </c>
      <c r="H9" s="2">
        <v>0.85</v>
      </c>
      <c r="I9" s="2"/>
      <c r="J9" s="2">
        <f t="shared" si="0"/>
        <v>0.9028571428571428</v>
      </c>
      <c r="K9" s="2">
        <f t="shared" si="1"/>
        <v>0.06210590034081306</v>
      </c>
      <c r="L9" s="2"/>
      <c r="M9" s="2"/>
      <c r="N9" s="2"/>
      <c r="R9" s="2">
        <v>0.85</v>
      </c>
      <c r="S9" s="2">
        <v>0.97</v>
      </c>
      <c r="T9" s="2">
        <v>0.79</v>
      </c>
      <c r="U9" s="2">
        <v>0.86</v>
      </c>
      <c r="V9" s="2">
        <v>0.98</v>
      </c>
      <c r="X9" s="2">
        <f t="shared" si="2"/>
        <v>0.8899999999999999</v>
      </c>
      <c r="Y9" s="2">
        <f t="shared" si="3"/>
        <v>0.0821583836257758</v>
      </c>
    </row>
    <row r="10" spans="1:25" ht="12.75">
      <c r="A10" s="1" t="s">
        <v>21</v>
      </c>
      <c r="B10" s="2">
        <v>0.49</v>
      </c>
      <c r="C10" s="2">
        <v>0.54</v>
      </c>
      <c r="D10" s="2">
        <v>0.46</v>
      </c>
      <c r="E10" s="2">
        <v>0.34</v>
      </c>
      <c r="F10" s="2">
        <v>0.41</v>
      </c>
      <c r="G10" s="2">
        <v>0.4</v>
      </c>
      <c r="H10" s="2">
        <v>0.56</v>
      </c>
      <c r="I10" s="2"/>
      <c r="J10" s="2">
        <f t="shared" si="0"/>
        <v>0.4571428571428572</v>
      </c>
      <c r="K10" s="2">
        <f t="shared" si="1"/>
        <v>0.0793125222803828</v>
      </c>
      <c r="L10" s="2"/>
      <c r="M10" s="2"/>
      <c r="N10" s="2"/>
      <c r="R10" s="2">
        <v>0.33</v>
      </c>
      <c r="S10" s="2">
        <v>0.3</v>
      </c>
      <c r="T10" s="2">
        <v>0.27</v>
      </c>
      <c r="U10" s="2">
        <v>0.38</v>
      </c>
      <c r="V10" s="2">
        <v>0.47</v>
      </c>
      <c r="X10" s="2">
        <f t="shared" si="2"/>
        <v>0.35</v>
      </c>
      <c r="Y10" s="2">
        <f t="shared" si="3"/>
        <v>0.07842193570679054</v>
      </c>
    </row>
    <row r="11" spans="1:25" ht="12.75">
      <c r="A11" s="1" t="s">
        <v>19</v>
      </c>
      <c r="B11" s="2">
        <v>0.21</v>
      </c>
      <c r="C11" s="2">
        <v>0.14</v>
      </c>
      <c r="D11" s="2">
        <v>0.17</v>
      </c>
      <c r="E11" s="2">
        <v>0.12</v>
      </c>
      <c r="F11" s="2">
        <v>0.05</v>
      </c>
      <c r="G11" s="2">
        <v>0.33</v>
      </c>
      <c r="H11" s="2">
        <v>0.1</v>
      </c>
      <c r="I11" s="2"/>
      <c r="J11" s="2">
        <f t="shared" si="0"/>
        <v>0.16</v>
      </c>
      <c r="K11" s="2">
        <f t="shared" si="1"/>
        <v>0.09055385138137416</v>
      </c>
      <c r="L11" s="5" t="s">
        <v>63</v>
      </c>
      <c r="M11" s="5"/>
      <c r="N11" s="5"/>
      <c r="O11" s="3"/>
      <c r="P11" s="3"/>
      <c r="Q11" s="3"/>
      <c r="R11" s="2">
        <v>0.1</v>
      </c>
      <c r="S11" s="2">
        <v>0.18</v>
      </c>
      <c r="T11" s="2">
        <v>0.14</v>
      </c>
      <c r="U11" s="2">
        <v>0.16</v>
      </c>
      <c r="V11" s="2">
        <v>0.18</v>
      </c>
      <c r="X11" s="2">
        <f t="shared" si="2"/>
        <v>0.152</v>
      </c>
      <c r="Y11" s="2">
        <f t="shared" si="3"/>
        <v>0.03346640106136301</v>
      </c>
    </row>
    <row r="12" spans="1:25" ht="12.75">
      <c r="A12" s="1" t="s">
        <v>26</v>
      </c>
      <c r="B12" s="2">
        <v>86.96</v>
      </c>
      <c r="C12" s="2">
        <v>88.84</v>
      </c>
      <c r="D12" s="2">
        <v>90.24</v>
      </c>
      <c r="E12" s="2">
        <v>88.06</v>
      </c>
      <c r="F12" s="2">
        <v>87.83</v>
      </c>
      <c r="G12" s="2">
        <v>87.47</v>
      </c>
      <c r="H12" s="2">
        <v>89.62</v>
      </c>
      <c r="I12" s="2"/>
      <c r="J12" s="2">
        <f t="shared" si="0"/>
        <v>88.43142857142857</v>
      </c>
      <c r="K12" s="2">
        <f t="shared" si="1"/>
        <v>1.1860077089612349</v>
      </c>
      <c r="L12" s="2"/>
      <c r="M12" s="2"/>
      <c r="N12" s="2"/>
      <c r="R12" s="2">
        <v>88.72</v>
      </c>
      <c r="S12" s="2">
        <v>89.68</v>
      </c>
      <c r="T12" s="2">
        <v>88.88</v>
      </c>
      <c r="U12" s="2">
        <v>90.15</v>
      </c>
      <c r="V12" s="2">
        <v>89.44</v>
      </c>
      <c r="X12" s="2">
        <f t="shared" si="2"/>
        <v>89.374</v>
      </c>
      <c r="Y12" s="2">
        <f t="shared" si="3"/>
        <v>0.5856449436316017</v>
      </c>
    </row>
    <row r="13" spans="2:2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/>
      <c r="S13" s="2"/>
      <c r="T13" s="2"/>
      <c r="U13" s="2"/>
      <c r="V13" s="2"/>
      <c r="X13" s="2"/>
      <c r="Y13" s="2"/>
    </row>
    <row r="14" spans="1:25" ht="12.75">
      <c r="A14" s="1" t="s">
        <v>27</v>
      </c>
      <c r="B14" s="2" t="s">
        <v>28</v>
      </c>
      <c r="C14" s="2" t="s">
        <v>29</v>
      </c>
      <c r="D14" s="2" t="s">
        <v>32</v>
      </c>
      <c r="E14" s="2" t="s">
        <v>27</v>
      </c>
      <c r="F14" s="2" t="s">
        <v>33</v>
      </c>
      <c r="G14" s="2" t="s">
        <v>17</v>
      </c>
      <c r="H14" s="2" t="s">
        <v>27</v>
      </c>
      <c r="I14" s="2"/>
      <c r="J14" s="2"/>
      <c r="K14" s="2"/>
      <c r="L14" s="2"/>
      <c r="M14" s="2"/>
      <c r="N14" s="2" t="s">
        <v>64</v>
      </c>
      <c r="R14" s="2" t="s">
        <v>30</v>
      </c>
      <c r="S14" s="8">
        <v>4</v>
      </c>
      <c r="T14" s="8" t="s">
        <v>31</v>
      </c>
      <c r="U14" s="2" t="s">
        <v>18</v>
      </c>
      <c r="V14" s="2" t="s">
        <v>34</v>
      </c>
      <c r="X14" s="2"/>
      <c r="Y14" s="2"/>
    </row>
    <row r="15" spans="1:28" ht="12.75">
      <c r="A15" s="1" t="s">
        <v>35</v>
      </c>
      <c r="B15" s="2">
        <v>1.0258084602241022</v>
      </c>
      <c r="C15" s="2">
        <v>1.0342585741205774</v>
      </c>
      <c r="D15" s="2">
        <v>1.0204519770561733</v>
      </c>
      <c r="E15" s="2">
        <v>1.02421382548885</v>
      </c>
      <c r="F15" s="2">
        <v>1.0246824736465217</v>
      </c>
      <c r="G15" s="2">
        <v>1.0286931353672757</v>
      </c>
      <c r="H15" s="2">
        <v>1.027673785473344</v>
      </c>
      <c r="I15" s="2"/>
      <c r="J15" s="2">
        <f t="shared" si="0"/>
        <v>1.0265403187681206</v>
      </c>
      <c r="K15" s="2">
        <f t="shared" si="1"/>
        <v>0.004319693526424629</v>
      </c>
      <c r="L15" s="7">
        <v>1</v>
      </c>
      <c r="M15" s="2">
        <v>5</v>
      </c>
      <c r="N15" s="2">
        <f>L15*M15</f>
        <v>5</v>
      </c>
      <c r="R15" s="2">
        <v>1.0253735661041143</v>
      </c>
      <c r="S15" s="2">
        <v>1.0194515185452202</v>
      </c>
      <c r="T15" s="2">
        <v>1.0233065700643513</v>
      </c>
      <c r="U15" s="2">
        <v>1.0297138454573753</v>
      </c>
      <c r="V15" s="2">
        <v>1.0132522558533363</v>
      </c>
      <c r="X15" s="2">
        <f t="shared" si="2"/>
        <v>1.0222195512048795</v>
      </c>
      <c r="Y15" s="2">
        <f t="shared" si="3"/>
        <v>0.006232340191584004</v>
      </c>
      <c r="Z15" s="7">
        <v>1</v>
      </c>
      <c r="AA15" s="2">
        <v>5</v>
      </c>
      <c r="AB15" s="2">
        <f>Z15*AA15</f>
        <v>5</v>
      </c>
    </row>
    <row r="16" spans="1:28" ht="12.75">
      <c r="A16" s="1" t="s">
        <v>39</v>
      </c>
      <c r="B16" s="2">
        <v>0.48518720809164256</v>
      </c>
      <c r="C16" s="2">
        <v>0.4815712450985535</v>
      </c>
      <c r="D16" s="2">
        <v>0.49256913076646563</v>
      </c>
      <c r="E16" s="2">
        <v>0.49022211997945103</v>
      </c>
      <c r="F16" s="2">
        <v>0.49247245385278215</v>
      </c>
      <c r="G16" s="2">
        <v>0.487211004758041</v>
      </c>
      <c r="H16" s="2">
        <v>0.47776021939916824</v>
      </c>
      <c r="I16" s="2"/>
      <c r="J16" s="2">
        <f t="shared" si="0"/>
        <v>0.4867133402780149</v>
      </c>
      <c r="K16" s="2">
        <f t="shared" si="1"/>
        <v>0.005611676399787334</v>
      </c>
      <c r="L16" s="7">
        <v>0.49</v>
      </c>
      <c r="M16" s="2">
        <v>3</v>
      </c>
      <c r="N16" s="2">
        <f aca="true" t="shared" si="4" ref="N16:N21">L16*M16</f>
        <v>1.47</v>
      </c>
      <c r="R16" s="2">
        <v>0.5038123861368472</v>
      </c>
      <c r="S16" s="2">
        <v>0.5070923501964236</v>
      </c>
      <c r="T16" s="2">
        <v>0.5008013116577393</v>
      </c>
      <c r="U16" s="2">
        <v>0.500473470333279</v>
      </c>
      <c r="V16" s="2">
        <v>0.5186968551921878</v>
      </c>
      <c r="X16" s="2">
        <f t="shared" si="2"/>
        <v>0.5061752747032953</v>
      </c>
      <c r="Y16" s="2">
        <f t="shared" si="3"/>
        <v>0.0074934020922831</v>
      </c>
      <c r="Z16" s="7">
        <v>0.52</v>
      </c>
      <c r="AA16" s="2">
        <v>3</v>
      </c>
      <c r="AB16" s="2">
        <f aca="true" t="shared" si="5" ref="AB16:AB21">Z16*AA16</f>
        <v>1.56</v>
      </c>
    </row>
    <row r="17" spans="1:28" ht="12.75">
      <c r="A17" s="1" t="s">
        <v>38</v>
      </c>
      <c r="B17" s="2">
        <v>0.19596336074131873</v>
      </c>
      <c r="C17" s="2">
        <v>0.19539125105355626</v>
      </c>
      <c r="D17" s="2">
        <v>0.2044285164027288</v>
      </c>
      <c r="E17" s="2">
        <v>0.20466773445484682</v>
      </c>
      <c r="F17" s="2">
        <v>0.19297418019455848</v>
      </c>
      <c r="G17" s="2">
        <v>0.1988687390262684</v>
      </c>
      <c r="H17" s="2">
        <v>0.20474909378137804</v>
      </c>
      <c r="I17" s="2"/>
      <c r="J17" s="2">
        <f t="shared" si="0"/>
        <v>0.1995775536649508</v>
      </c>
      <c r="K17" s="2">
        <f t="shared" si="1"/>
        <v>0.0050146632748006795</v>
      </c>
      <c r="L17" s="7">
        <f>J17*1/0.97</f>
        <v>0.20575005532469157</v>
      </c>
      <c r="M17" s="2">
        <v>3</v>
      </c>
      <c r="N17" s="2">
        <f t="shared" si="4"/>
        <v>0.6172501659740747</v>
      </c>
      <c r="R17" s="2">
        <v>0.20198376842520824</v>
      </c>
      <c r="S17" s="2">
        <v>0.20985554462653414</v>
      </c>
      <c r="T17" s="2">
        <v>0.19246020510991244</v>
      </c>
      <c r="U17" s="2">
        <v>0.20136781057850184</v>
      </c>
      <c r="V17" s="2">
        <v>0.20536544578362487</v>
      </c>
      <c r="X17" s="2">
        <f t="shared" si="2"/>
        <v>0.2022065549047563</v>
      </c>
      <c r="Y17" s="2">
        <f t="shared" si="3"/>
        <v>0.006407614523600734</v>
      </c>
      <c r="Z17" s="7">
        <v>0.21</v>
      </c>
      <c r="AA17" s="2">
        <v>3</v>
      </c>
      <c r="AB17" s="2">
        <f t="shared" si="5"/>
        <v>0.63</v>
      </c>
    </row>
    <row r="18" spans="1:28" ht="12.75">
      <c r="A18" s="1" t="s">
        <v>40</v>
      </c>
      <c r="B18" s="2">
        <v>0.1956310987419545</v>
      </c>
      <c r="C18" s="2">
        <v>0.18199407080496613</v>
      </c>
      <c r="D18" s="2">
        <v>0.18686631373193488</v>
      </c>
      <c r="E18" s="2">
        <v>0.19358005963078487</v>
      </c>
      <c r="F18" s="2">
        <v>0.19620581749354088</v>
      </c>
      <c r="G18" s="2">
        <v>0.1815067880071024</v>
      </c>
      <c r="H18" s="2">
        <v>0.19540971299369223</v>
      </c>
      <c r="I18" s="2"/>
      <c r="J18" s="2">
        <f t="shared" si="0"/>
        <v>0.1901705516291394</v>
      </c>
      <c r="K18" s="2">
        <f t="shared" si="1"/>
        <v>0.006559334217870179</v>
      </c>
      <c r="L18" s="7">
        <f>J18*1/0.97</f>
        <v>0.19605211508158701</v>
      </c>
      <c r="M18" s="2">
        <v>3</v>
      </c>
      <c r="N18" s="2">
        <f t="shared" si="4"/>
        <v>0.588156345244761</v>
      </c>
      <c r="R18" s="2">
        <v>0.1876648045943601</v>
      </c>
      <c r="S18" s="2">
        <v>0.190918402342555</v>
      </c>
      <c r="T18" s="2">
        <v>0.20449063074643686</v>
      </c>
      <c r="U18" s="2">
        <v>0.17933057577777356</v>
      </c>
      <c r="V18" s="2">
        <v>0.18543417104515322</v>
      </c>
      <c r="X18" s="2">
        <f t="shared" si="2"/>
        <v>0.18956771690125576</v>
      </c>
      <c r="Y18" s="2">
        <f t="shared" si="3"/>
        <v>0.009354464759759856</v>
      </c>
      <c r="Z18" s="7">
        <v>0.19</v>
      </c>
      <c r="AA18" s="2">
        <v>3</v>
      </c>
      <c r="AB18" s="2">
        <f t="shared" si="5"/>
        <v>0.5700000000000001</v>
      </c>
    </row>
    <row r="19" spans="1:28" ht="12.75">
      <c r="A19" s="1" t="s">
        <v>37</v>
      </c>
      <c r="B19" s="2">
        <v>0.06503600894630664</v>
      </c>
      <c r="C19" s="2">
        <v>0.06774122104497733</v>
      </c>
      <c r="D19" s="2">
        <v>0.06827344434460378</v>
      </c>
      <c r="E19" s="2">
        <v>0.060750919977544476</v>
      </c>
      <c r="F19" s="2">
        <v>0.06464014166628208</v>
      </c>
      <c r="G19" s="2">
        <v>0.07230634869048008</v>
      </c>
      <c r="H19" s="2">
        <v>0.05917365332880176</v>
      </c>
      <c r="I19" s="2"/>
      <c r="J19" s="2">
        <f t="shared" si="0"/>
        <v>0.06541739114271374</v>
      </c>
      <c r="K19" s="2">
        <f t="shared" si="1"/>
        <v>0.0045189369242886026</v>
      </c>
      <c r="L19" s="7">
        <f>J19*1/0.97</f>
        <v>0.06744060942547808</v>
      </c>
      <c r="M19" s="2">
        <v>3</v>
      </c>
      <c r="N19" s="2">
        <f t="shared" si="4"/>
        <v>0.20232182827643425</v>
      </c>
      <c r="R19" s="2">
        <v>0.05420403398980042</v>
      </c>
      <c r="S19" s="2">
        <v>0.05061555850083965</v>
      </c>
      <c r="T19" s="2">
        <v>0.0551748455242126</v>
      </c>
      <c r="U19" s="2">
        <v>0.05797532294791827</v>
      </c>
      <c r="V19" s="2">
        <v>0.0540812975558673</v>
      </c>
      <c r="X19" s="2">
        <f t="shared" si="2"/>
        <v>0.05441021170372764</v>
      </c>
      <c r="Y19" s="2">
        <f t="shared" si="3"/>
        <v>0.002638407178557661</v>
      </c>
      <c r="Z19" s="7">
        <v>0.06</v>
      </c>
      <c r="AA19" s="2">
        <v>3</v>
      </c>
      <c r="AB19" s="2">
        <f t="shared" si="5"/>
        <v>0.18</v>
      </c>
    </row>
    <row r="20" spans="1:28" ht="12.75">
      <c r="A20" s="1" t="s">
        <v>36</v>
      </c>
      <c r="B20" s="2">
        <v>0.022752334657910437</v>
      </c>
      <c r="C20" s="2">
        <v>0.024306882695476387</v>
      </c>
      <c r="D20" s="2">
        <v>0.020663949490967476</v>
      </c>
      <c r="E20" s="2">
        <v>0.01563418521393501</v>
      </c>
      <c r="F20" s="2">
        <v>0.018854926072950348</v>
      </c>
      <c r="G20" s="2">
        <v>0.018427840858972856</v>
      </c>
      <c r="H20" s="2">
        <v>0.025176517062079427</v>
      </c>
      <c r="I20" s="2"/>
      <c r="J20" s="2">
        <f t="shared" si="0"/>
        <v>0.02083094800747028</v>
      </c>
      <c r="K20" s="2">
        <f t="shared" si="1"/>
        <v>0.003448952442742577</v>
      </c>
      <c r="L20" s="7">
        <f>J20*1/0.97</f>
        <v>0.02147520413141266</v>
      </c>
      <c r="M20" s="2">
        <v>2</v>
      </c>
      <c r="N20" s="2">
        <f t="shared" si="4"/>
        <v>0.04295040826282532</v>
      </c>
      <c r="R20" s="2">
        <v>0.015068595020390574</v>
      </c>
      <c r="S20" s="2">
        <v>0.013648420137420814</v>
      </c>
      <c r="T20" s="2">
        <v>0.012343085281670111</v>
      </c>
      <c r="U20" s="2">
        <v>0.016994616900352675</v>
      </c>
      <c r="V20" s="2">
        <v>0.0215027060014092</v>
      </c>
      <c r="X20" s="2">
        <f t="shared" si="2"/>
        <v>0.015911484668248675</v>
      </c>
      <c r="Y20" s="2">
        <f t="shared" si="3"/>
        <v>0.003570725753957581</v>
      </c>
      <c r="Z20" s="7">
        <v>0.01</v>
      </c>
      <c r="AA20" s="2">
        <v>2</v>
      </c>
      <c r="AB20" s="2">
        <f t="shared" si="5"/>
        <v>0.02</v>
      </c>
    </row>
    <row r="21" spans="1:28" ht="12.75">
      <c r="A21" s="1" t="s">
        <v>65</v>
      </c>
      <c r="B21" s="2">
        <v>0.009324962876449816</v>
      </c>
      <c r="C21" s="2">
        <v>0.0093251357447639</v>
      </c>
      <c r="D21" s="2">
        <v>0.007792863918127602</v>
      </c>
      <c r="E21" s="2">
        <v>0.008266842498263838</v>
      </c>
      <c r="F21" s="2">
        <v>0.009235866335096965</v>
      </c>
      <c r="G21" s="2">
        <v>0.008961386744335753</v>
      </c>
      <c r="H21" s="2">
        <v>0.008083342119975656</v>
      </c>
      <c r="I21" s="2"/>
      <c r="J21" s="2">
        <f t="shared" si="0"/>
        <v>0.008712914319573361</v>
      </c>
      <c r="K21" s="2">
        <f t="shared" si="1"/>
        <v>0.0006489054670902248</v>
      </c>
      <c r="L21" s="7">
        <v>0.02</v>
      </c>
      <c r="M21" s="2">
        <v>4</v>
      </c>
      <c r="N21" s="2">
        <f t="shared" si="4"/>
        <v>0.08</v>
      </c>
      <c r="R21" s="2">
        <v>0.008209461315530187</v>
      </c>
      <c r="S21" s="2">
        <v>0.009328797053291742</v>
      </c>
      <c r="T21" s="2">
        <v>0.007640959720731937</v>
      </c>
      <c r="U21" s="2">
        <v>0.008135407173900435</v>
      </c>
      <c r="V21" s="2">
        <v>0.009477236796965044</v>
      </c>
      <c r="X21" s="2">
        <f t="shared" si="2"/>
        <v>0.008558372412083869</v>
      </c>
      <c r="Y21" s="2">
        <f t="shared" si="3"/>
        <v>0.0008031423407227984</v>
      </c>
      <c r="Z21" s="7">
        <v>0.01</v>
      </c>
      <c r="AA21" s="2">
        <v>4</v>
      </c>
      <c r="AB21" s="2">
        <f t="shared" si="5"/>
        <v>0.04</v>
      </c>
    </row>
    <row r="22" spans="1:28" ht="12.75">
      <c r="A22" s="1" t="s">
        <v>26</v>
      </c>
      <c r="B22" s="2">
        <f>SUM(B15:B21)</f>
        <v>1.9997034342796849</v>
      </c>
      <c r="C22" s="2">
        <f>SUM(C15:C21)</f>
        <v>1.9945883805628708</v>
      </c>
      <c r="D22" s="2">
        <f>SUM(D15:D21)</f>
        <v>2.0010461957110017</v>
      </c>
      <c r="E22" s="2">
        <f>SUM(E15:E21)</f>
        <v>1.997335687243676</v>
      </c>
      <c r="F22" s="2">
        <f>SUM(F15:F21)</f>
        <v>1.999065859261732</v>
      </c>
      <c r="G22" s="2">
        <f>SUM(G15:G21)</f>
        <v>1.995975243452476</v>
      </c>
      <c r="H22" s="2">
        <f>SUM(H15:H21)</f>
        <v>1.9980263241584397</v>
      </c>
      <c r="I22" s="2"/>
      <c r="J22" s="2">
        <f t="shared" si="0"/>
        <v>1.997963017809983</v>
      </c>
      <c r="K22" s="2">
        <f t="shared" si="1"/>
        <v>0.0022169148797537208</v>
      </c>
      <c r="L22" s="2"/>
      <c r="M22" s="2"/>
      <c r="N22" s="8">
        <f>SUM(N15:N21)</f>
        <v>8.000678747758096</v>
      </c>
      <c r="O22" s="9"/>
      <c r="P22" s="9"/>
      <c r="Q22" s="9"/>
      <c r="R22" s="2">
        <f>SUM(R15:R21)</f>
        <v>1.996316615586251</v>
      </c>
      <c r="S22" s="2">
        <f>SUM(S15:S21)</f>
        <v>2.000910591402285</v>
      </c>
      <c r="T22" s="2">
        <f>SUM(T15:T21)</f>
        <v>1.9962176081050549</v>
      </c>
      <c r="U22" s="2">
        <f>SUM(U15:U21)</f>
        <v>1.9939910491691013</v>
      </c>
      <c r="V22" s="2">
        <f>SUM(V15:V21)</f>
        <v>2.007809968228544</v>
      </c>
      <c r="X22" s="2">
        <f t="shared" si="2"/>
        <v>1.999049166498247</v>
      </c>
      <c r="Y22" s="2">
        <f t="shared" si="3"/>
        <v>0.005506488399343735</v>
      </c>
      <c r="AB22" s="8">
        <f>SUM(AB15:AB21)</f>
        <v>8</v>
      </c>
    </row>
    <row r="23" spans="2:2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  <c r="P23" s="9"/>
      <c r="Q23" s="9"/>
      <c r="R23" s="2"/>
      <c r="S23" s="2"/>
      <c r="T23" s="2"/>
      <c r="U23" s="2"/>
      <c r="V23" s="2"/>
      <c r="X23" s="2"/>
      <c r="Y23" s="2"/>
    </row>
    <row r="24" spans="1:25" ht="12.75">
      <c r="A24" s="1" t="s">
        <v>19</v>
      </c>
      <c r="B24" s="2">
        <v>0.04971503207303881</v>
      </c>
      <c r="C24" s="2">
        <v>0.03212936062456532</v>
      </c>
      <c r="D24" s="2">
        <v>0.03893524963362732</v>
      </c>
      <c r="E24" s="2">
        <v>0.028133005028638722</v>
      </c>
      <c r="F24" s="2">
        <v>0.011723290417746536</v>
      </c>
      <c r="G24" s="2">
        <v>0.0775116432114222</v>
      </c>
      <c r="H24" s="2">
        <v>0.022921665183810027</v>
      </c>
      <c r="J24" s="2">
        <f>AVERAGE(B24:V24)</f>
        <v>0.03643342137085071</v>
      </c>
      <c r="K24" s="2">
        <f>STDEV(B24:V24)</f>
        <v>0.016506833206110353</v>
      </c>
      <c r="L24" s="5" t="s">
        <v>63</v>
      </c>
      <c r="M24" s="5"/>
      <c r="N24" s="5"/>
      <c r="O24" s="3"/>
      <c r="P24" s="3"/>
      <c r="Q24" s="3"/>
      <c r="R24" s="2">
        <v>0.023280771237814683</v>
      </c>
      <c r="S24" s="2">
        <v>0.04175150889401962</v>
      </c>
      <c r="T24" s="2">
        <v>0.0326307114904823</v>
      </c>
      <c r="U24" s="2">
        <v>0.036482644158840845</v>
      </c>
      <c r="V24" s="2">
        <v>0.0419861744962021</v>
      </c>
      <c r="X24" s="2">
        <f t="shared" si="2"/>
        <v>0.03522636205547191</v>
      </c>
      <c r="Y24" s="2">
        <f t="shared" si="3"/>
        <v>0.007734426159388495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</row>
    <row r="26" ht="20.25">
      <c r="J26" s="6" t="s">
        <v>62</v>
      </c>
    </row>
    <row r="27" spans="10:19" ht="20.25">
      <c r="J27" s="6" t="s">
        <v>68</v>
      </c>
      <c r="S27" s="1" t="s">
        <v>70</v>
      </c>
    </row>
    <row r="28" spans="10:19" ht="20.25">
      <c r="J28" s="6" t="s">
        <v>69</v>
      </c>
      <c r="S28" s="1" t="s">
        <v>71</v>
      </c>
    </row>
    <row r="29" spans="1:8" ht="12.75">
      <c r="A29" s="1" t="s">
        <v>41</v>
      </c>
      <c r="B29" s="1" t="s">
        <v>42</v>
      </c>
      <c r="C29" s="1" t="s">
        <v>43</v>
      </c>
      <c r="D29" s="1" t="s">
        <v>44</v>
      </c>
      <c r="E29" s="1" t="s">
        <v>45</v>
      </c>
      <c r="F29" s="1" t="s">
        <v>46</v>
      </c>
      <c r="G29" s="1" t="s">
        <v>47</v>
      </c>
      <c r="H29" s="1" t="s">
        <v>48</v>
      </c>
    </row>
    <row r="30" spans="1:8" ht="12.75">
      <c r="A30" s="1" t="s">
        <v>49</v>
      </c>
      <c r="B30" s="1" t="s">
        <v>37</v>
      </c>
      <c r="C30" s="1" t="s">
        <v>38</v>
      </c>
      <c r="D30" s="1">
        <v>20</v>
      </c>
      <c r="E30" s="1">
        <v>10</v>
      </c>
      <c r="F30" s="1">
        <v>350</v>
      </c>
      <c r="G30" s="1">
        <v>-350</v>
      </c>
      <c r="H30" s="1" t="s">
        <v>50</v>
      </c>
    </row>
    <row r="31" spans="1:8" ht="12.75">
      <c r="A31" s="1" t="s">
        <v>49</v>
      </c>
      <c r="B31" s="1" t="s">
        <v>19</v>
      </c>
      <c r="C31" s="1" t="s">
        <v>51</v>
      </c>
      <c r="D31" s="1">
        <v>20</v>
      </c>
      <c r="E31" s="1">
        <v>10</v>
      </c>
      <c r="F31" s="1">
        <v>600</v>
      </c>
      <c r="G31" s="1">
        <v>-600</v>
      </c>
      <c r="H31" s="1" t="s">
        <v>52</v>
      </c>
    </row>
    <row r="32" spans="1:8" ht="12.75">
      <c r="A32" s="1" t="s">
        <v>53</v>
      </c>
      <c r="B32" s="1" t="s">
        <v>35</v>
      </c>
      <c r="C32" s="1" t="s">
        <v>51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</row>
    <row r="33" spans="1:8" ht="12.75">
      <c r="A33" s="1" t="s">
        <v>53</v>
      </c>
      <c r="B33" s="1" t="s">
        <v>36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</row>
    <row r="34" spans="1:8" ht="12.75">
      <c r="A34" s="1" t="s">
        <v>53</v>
      </c>
      <c r="B34" s="1" t="s">
        <v>65</v>
      </c>
      <c r="C34" s="1" t="s">
        <v>66</v>
      </c>
      <c r="D34" s="1">
        <v>20</v>
      </c>
      <c r="E34" s="1">
        <v>10</v>
      </c>
      <c r="F34" s="1">
        <v>300</v>
      </c>
      <c r="G34" s="1">
        <v>-400</v>
      </c>
      <c r="H34" s="1" t="s">
        <v>67</v>
      </c>
    </row>
    <row r="35" spans="1:8" ht="12.75">
      <c r="A35" s="1" t="s">
        <v>56</v>
      </c>
      <c r="B35" s="1" t="s">
        <v>38</v>
      </c>
      <c r="C35" s="1" t="s">
        <v>38</v>
      </c>
      <c r="D35" s="1">
        <v>20</v>
      </c>
      <c r="E35" s="1">
        <v>10</v>
      </c>
      <c r="F35" s="1">
        <v>500</v>
      </c>
      <c r="G35" s="1">
        <v>-500</v>
      </c>
      <c r="H35" s="1" t="s">
        <v>57</v>
      </c>
    </row>
    <row r="36" spans="1:14" ht="12.75">
      <c r="A36" s="1" t="s">
        <v>56</v>
      </c>
      <c r="B36" s="1" t="s">
        <v>39</v>
      </c>
      <c r="C36" s="1" t="s">
        <v>38</v>
      </c>
      <c r="D36" s="1">
        <v>20</v>
      </c>
      <c r="E36" s="1">
        <v>10</v>
      </c>
      <c r="F36" s="1">
        <v>500</v>
      </c>
      <c r="G36" s="1">
        <v>-500</v>
      </c>
      <c r="H36" s="1" t="s">
        <v>58</v>
      </c>
      <c r="N36" s="2"/>
    </row>
    <row r="37" spans="1:14" ht="12.75">
      <c r="A37" s="1" t="s">
        <v>56</v>
      </c>
      <c r="B37" s="1" t="s">
        <v>40</v>
      </c>
      <c r="C37" s="1" t="s">
        <v>38</v>
      </c>
      <c r="D37" s="1">
        <v>20</v>
      </c>
      <c r="E37" s="1">
        <v>10</v>
      </c>
      <c r="F37" s="1">
        <v>500</v>
      </c>
      <c r="G37" s="1">
        <v>-200</v>
      </c>
      <c r="H37" s="1" t="s">
        <v>59</v>
      </c>
      <c r="N37" s="2"/>
    </row>
    <row r="38" spans="14:17" ht="12.75">
      <c r="N38" s="2"/>
      <c r="O38" s="2"/>
      <c r="P38" s="2"/>
      <c r="Q38" s="2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4:17" ht="12.75">
      <c r="N40" s="2"/>
      <c r="O40" s="2"/>
      <c r="P40" s="2"/>
      <c r="Q40" s="2"/>
    </row>
    <row r="41" spans="14:17" ht="12.75">
      <c r="N41" s="2"/>
      <c r="O41" s="2"/>
      <c r="P41" s="2"/>
      <c r="Q41" s="2"/>
    </row>
    <row r="42" spans="14:17" ht="12.75">
      <c r="N42" s="2"/>
      <c r="O42" s="2"/>
      <c r="P42" s="2"/>
      <c r="Q42" s="2"/>
    </row>
    <row r="43" spans="14:17" ht="12.75">
      <c r="N43" s="2"/>
      <c r="O43" s="2"/>
      <c r="P43" s="2"/>
      <c r="Q43" s="2"/>
    </row>
    <row r="44" spans="9:17" ht="12.75">
      <c r="I44" s="2"/>
      <c r="J44" s="2"/>
      <c r="K44" s="2"/>
      <c r="L44" s="2"/>
      <c r="M44" s="2"/>
      <c r="N44" s="2"/>
      <c r="O44" s="2"/>
      <c r="P44" s="2"/>
      <c r="Q44" s="2"/>
    </row>
    <row r="45" spans="9:17" ht="12.75"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O50" s="2"/>
      <c r="P50" s="2"/>
      <c r="Q50" s="2"/>
    </row>
    <row r="51" spans="2:8" ht="12.75">
      <c r="B51" s="2"/>
      <c r="C51" s="2"/>
      <c r="D51" s="2"/>
      <c r="E51" s="2"/>
      <c r="F51" s="2"/>
      <c r="G51" s="2"/>
      <c r="H5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2007-05-04T19:13:28Z</dcterms:created>
  <dcterms:modified xsi:type="dcterms:W3CDTF">2007-05-04T19:26:24Z</dcterms:modified>
  <cp:category/>
  <cp:version/>
  <cp:contentType/>
  <cp:contentStatus/>
</cp:coreProperties>
</file>