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48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<sst xmlns="http://schemas.openxmlformats.org/spreadsheetml/2006/main" count="56" uniqueCount="54">
  <si>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Total</t>
  </si>
  <si>
    <t>F</t>
  </si>
  <si>
    <t>Na2O</t>
  </si>
  <si>
    <t>K2O</t>
  </si>
  <si>
    <t>SiO2</t>
  </si>
  <si>
    <t>MgO</t>
  </si>
  <si>
    <t>Al2O3</t>
  </si>
  <si>
    <t>CaO</t>
  </si>
  <si>
    <t>TiO2</t>
  </si>
  <si>
    <t>FeO</t>
  </si>
  <si>
    <t>MnO</t>
  </si>
  <si>
    <t>Sample</t>
  </si>
  <si>
    <t>O_F</t>
  </si>
  <si>
    <t>TSi</t>
  </si>
  <si>
    <t>Sum_T</t>
  </si>
  <si>
    <t>CAl</t>
  </si>
  <si>
    <t>CFe3</t>
  </si>
  <si>
    <t>CTi</t>
  </si>
  <si>
    <t>CMg</t>
  </si>
  <si>
    <t>CFe2</t>
  </si>
  <si>
    <t>CMn</t>
  </si>
  <si>
    <t>CCa</t>
  </si>
  <si>
    <t>Sum_C</t>
  </si>
  <si>
    <t>BCa</t>
  </si>
  <si>
    <t>BNa</t>
  </si>
  <si>
    <t>Sum_B</t>
  </si>
  <si>
    <t>ANa</t>
  </si>
  <si>
    <t>AK</t>
  </si>
  <si>
    <t>Sum_A</t>
  </si>
  <si>
    <t>Sum_cat</t>
  </si>
  <si>
    <t>CF</t>
  </si>
  <si>
    <t>Sum_oxy</t>
  </si>
  <si>
    <t>#23</t>
  </si>
  <si>
    <t>#24</t>
  </si>
  <si>
    <t>#26</t>
  </si>
  <si>
    <t>#30</t>
  </si>
  <si>
    <t>#32</t>
  </si>
  <si>
    <t>#33</t>
  </si>
  <si>
    <t>#34</t>
  </si>
  <si>
    <r>
      <t>(K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0.41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(Na</t>
    </r>
    <r>
      <rPr>
        <vertAlign val="subscript"/>
        <sz val="14"/>
        <rFont val="Times New Roman"/>
        <family val="1"/>
      </rPr>
      <t>1.79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3.10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0.54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1.52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0.48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</si>
  <si>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Fe2/(fe2+Mg)</t>
  </si>
  <si>
    <t>&lt;0.5</t>
  </si>
  <si>
    <t>Fe3/(Fe3+Al)</t>
  </si>
  <si>
    <t>(Na+K)A</t>
  </si>
  <si>
    <t>&gt;0.5</t>
  </si>
  <si>
    <t>NaB</t>
  </si>
  <si>
    <t>&gt;1.34</t>
  </si>
  <si>
    <t>Mg/(Mg+Fe2)</t>
  </si>
  <si>
    <t>&gt;1</t>
  </si>
  <si>
    <t>(Ca+NaB)</t>
  </si>
  <si>
    <t>R060915</t>
  </si>
  <si>
    <t>Total*</t>
  </si>
  <si>
    <t>* = total adjusted for F2=-O</t>
  </si>
  <si>
    <t>Fluoro-potassic-magnesio-arfvedsonite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</si>
</sst>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  <numFmt numFmtId="170" formatCode="0.0000"/>
    <numFmt numFmtId="171" formatCode="0.0"/>
  </numFmts>
  <fonts count="11">
    <font>
      <sz val="10"/>
      <name val="Courier New"/>
      <family val="0"/>
    </font>
    <font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14"/>
      <name val="Courier New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L5" sqref="L5"/>
    </sheetView>
  </sheetViews>
  <sheetFormatPr defaultColWidth="9.00390625" defaultRowHeight="13.5"/>
  <cols>
    <col min="1" max="16384" width="5.25390625" style="1" customWidth="1"/>
  </cols>
  <sheetData>
    <row r="1" spans="1:9" ht="18.75">
      <c r="A1" s="1" t="s">
        <v>50</v>
      </c>
      <c r="C1" s="3" t="s">
        <v>53</v>
      </c>
      <c r="D1" s="3"/>
      <c r="E1" s="3"/>
      <c r="F1" s="3"/>
      <c r="G1" s="3"/>
      <c r="H1" s="3"/>
      <c r="I1" s="3"/>
    </row>
    <row r="2" spans="10:11" ht="12.75">
      <c r="J2" s="2"/>
      <c r="K2" s="2"/>
    </row>
    <row r="3" spans="1:11" ht="12.75">
      <c r="A3" s="1" t="s">
        <v>11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J3" s="2"/>
      <c r="K3" s="2"/>
    </row>
    <row r="4" spans="1:16" ht="12.75">
      <c r="A4" s="1" t="s">
        <v>4</v>
      </c>
      <c r="B4" s="2">
        <v>56.29</v>
      </c>
      <c r="C4" s="2">
        <v>56.29</v>
      </c>
      <c r="D4" s="2">
        <v>56.05</v>
      </c>
      <c r="E4" s="2">
        <v>56.18</v>
      </c>
      <c r="F4" s="2">
        <v>56.17</v>
      </c>
      <c r="G4" s="2">
        <v>56.2</v>
      </c>
      <c r="H4" s="2">
        <v>56.24</v>
      </c>
      <c r="I4" s="2"/>
      <c r="J4" s="2">
        <f aca="true" t="shared" si="0" ref="J4:J41">AVERAGE(B4:H4)</f>
        <v>56.20285714285715</v>
      </c>
      <c r="K4" s="2">
        <f aca="true" t="shared" si="1" ref="K4:K41">STDEV(B4:H4)</f>
        <v>0.08320943170019153</v>
      </c>
      <c r="L4" s="2"/>
      <c r="M4" s="2"/>
      <c r="N4" s="2"/>
      <c r="O4" s="2"/>
      <c r="P4" s="2"/>
    </row>
    <row r="5" spans="1:16" ht="12.75">
      <c r="A5" s="1" t="s">
        <v>8</v>
      </c>
      <c r="B5" s="2">
        <v>0.1</v>
      </c>
      <c r="C5" s="2">
        <v>0.14</v>
      </c>
      <c r="D5" s="2">
        <v>0.14</v>
      </c>
      <c r="E5" s="2">
        <v>0.07</v>
      </c>
      <c r="F5" s="2">
        <v>0.1</v>
      </c>
      <c r="G5" s="2">
        <v>0.07</v>
      </c>
      <c r="H5" s="2">
        <v>0.11</v>
      </c>
      <c r="I5" s="2"/>
      <c r="J5" s="2">
        <f t="shared" si="0"/>
        <v>0.1042857142857143</v>
      </c>
      <c r="K5" s="2">
        <f t="shared" si="1"/>
        <v>0.028784916685156977</v>
      </c>
      <c r="L5" s="2"/>
      <c r="M5" s="2"/>
      <c r="N5" s="2"/>
      <c r="O5" s="2"/>
      <c r="P5" s="2"/>
    </row>
    <row r="6" spans="1:16" ht="12.75">
      <c r="A6" s="1" t="s">
        <v>6</v>
      </c>
      <c r="B6" s="2">
        <v>0.6</v>
      </c>
      <c r="C6" s="2">
        <v>0.61</v>
      </c>
      <c r="D6" s="2">
        <v>0.59</v>
      </c>
      <c r="E6" s="2">
        <v>0.64</v>
      </c>
      <c r="F6" s="2">
        <v>0.64</v>
      </c>
      <c r="G6" s="2">
        <v>0.6</v>
      </c>
      <c r="H6" s="2">
        <v>0.56</v>
      </c>
      <c r="I6" s="2"/>
      <c r="J6" s="2">
        <f t="shared" si="0"/>
        <v>0.6057142857142858</v>
      </c>
      <c r="K6" s="2">
        <f t="shared" si="1"/>
        <v>0.02819996622760384</v>
      </c>
      <c r="L6" s="2"/>
      <c r="M6" s="2"/>
      <c r="N6" s="2"/>
      <c r="O6" s="2"/>
      <c r="P6" s="2"/>
    </row>
    <row r="7" spans="1:16" ht="12.75">
      <c r="A7" s="1" t="s">
        <v>9</v>
      </c>
      <c r="B7" s="2">
        <v>11.01</v>
      </c>
      <c r="C7" s="2">
        <v>10.43</v>
      </c>
      <c r="D7" s="2">
        <v>11.3</v>
      </c>
      <c r="E7" s="2">
        <v>11.53</v>
      </c>
      <c r="F7" s="2">
        <v>11.74</v>
      </c>
      <c r="G7" s="2">
        <v>10.83</v>
      </c>
      <c r="H7" s="2">
        <v>10.51</v>
      </c>
      <c r="I7" s="2"/>
      <c r="J7" s="2">
        <f t="shared" si="0"/>
        <v>11.05</v>
      </c>
      <c r="K7" s="2">
        <f t="shared" si="1"/>
        <v>0.4991659710623987</v>
      </c>
      <c r="L7" s="2"/>
      <c r="M7" s="2"/>
      <c r="N7" s="2"/>
      <c r="O7" s="2"/>
      <c r="P7" s="2"/>
    </row>
    <row r="8" spans="1:16" ht="12.75">
      <c r="A8" s="1" t="s">
        <v>10</v>
      </c>
      <c r="B8" s="2">
        <v>1.34</v>
      </c>
      <c r="C8" s="2">
        <v>1.23</v>
      </c>
      <c r="D8" s="2">
        <v>1.11</v>
      </c>
      <c r="E8" s="2">
        <v>1.04</v>
      </c>
      <c r="F8" s="2">
        <v>1.2</v>
      </c>
      <c r="G8" s="2">
        <v>1.32</v>
      </c>
      <c r="H8" s="2">
        <v>1.24</v>
      </c>
      <c r="I8" s="2"/>
      <c r="J8" s="2">
        <f t="shared" si="0"/>
        <v>1.2114285714285715</v>
      </c>
      <c r="K8" s="2">
        <f t="shared" si="1"/>
        <v>0.10745984853711034</v>
      </c>
      <c r="L8" s="2"/>
      <c r="M8" s="2"/>
      <c r="N8" s="2"/>
      <c r="O8" s="2"/>
      <c r="P8" s="2"/>
    </row>
    <row r="9" spans="1:16" ht="12.75">
      <c r="A9" s="1" t="s">
        <v>5</v>
      </c>
      <c r="B9" s="2">
        <v>14.26</v>
      </c>
      <c r="C9" s="2">
        <v>14.42</v>
      </c>
      <c r="D9" s="2">
        <v>14.23</v>
      </c>
      <c r="E9" s="2">
        <v>13.94</v>
      </c>
      <c r="F9" s="2">
        <v>13.65</v>
      </c>
      <c r="G9" s="2">
        <v>14.18</v>
      </c>
      <c r="H9" s="2">
        <v>14.52</v>
      </c>
      <c r="I9" s="2"/>
      <c r="J9" s="2">
        <f t="shared" si="0"/>
        <v>14.171428571428573</v>
      </c>
      <c r="K9" s="2">
        <f t="shared" si="1"/>
        <v>0.2944162909571078</v>
      </c>
      <c r="L9" s="2"/>
      <c r="M9" s="2"/>
      <c r="N9" s="2"/>
      <c r="O9" s="2"/>
      <c r="P9" s="2"/>
    </row>
    <row r="10" spans="1:16" ht="12.75">
      <c r="A10" s="1" t="s">
        <v>7</v>
      </c>
      <c r="B10" s="2">
        <v>3.76</v>
      </c>
      <c r="C10" s="2">
        <v>3.23</v>
      </c>
      <c r="D10" s="2">
        <v>2.58</v>
      </c>
      <c r="E10" s="2">
        <v>2.66</v>
      </c>
      <c r="F10" s="2">
        <v>2.78</v>
      </c>
      <c r="G10" s="2">
        <v>3.13</v>
      </c>
      <c r="H10" s="2">
        <v>3.82</v>
      </c>
      <c r="I10" s="2"/>
      <c r="J10" s="2">
        <f t="shared" si="0"/>
        <v>3.1371428571428575</v>
      </c>
      <c r="K10" s="2">
        <f t="shared" si="1"/>
        <v>0.5047347252340997</v>
      </c>
      <c r="L10" s="2"/>
      <c r="M10" s="2"/>
      <c r="N10" s="2"/>
      <c r="O10" s="2"/>
      <c r="P10" s="2"/>
    </row>
    <row r="11" spans="1:16" ht="12.75">
      <c r="A11" s="1" t="s">
        <v>2</v>
      </c>
      <c r="B11" s="2">
        <v>7.5</v>
      </c>
      <c r="C11" s="2">
        <v>7.45</v>
      </c>
      <c r="D11" s="2">
        <v>7.85</v>
      </c>
      <c r="E11" s="2">
        <v>7.99</v>
      </c>
      <c r="F11" s="2">
        <v>7.72</v>
      </c>
      <c r="G11" s="2">
        <v>7.75</v>
      </c>
      <c r="H11" s="2">
        <v>7.36</v>
      </c>
      <c r="I11" s="2"/>
      <c r="J11" s="2">
        <f t="shared" si="0"/>
        <v>7.659999999999999</v>
      </c>
      <c r="K11" s="2">
        <f t="shared" si="1"/>
        <v>0.22963739532868052</v>
      </c>
      <c r="L11" s="2"/>
      <c r="M11" s="2"/>
      <c r="N11" s="2"/>
      <c r="O11" s="2"/>
      <c r="P11" s="2"/>
    </row>
    <row r="12" spans="1:16" ht="12.75">
      <c r="A12" s="1" t="s">
        <v>3</v>
      </c>
      <c r="B12" s="2">
        <v>2</v>
      </c>
      <c r="C12" s="2">
        <v>2.25</v>
      </c>
      <c r="D12" s="2">
        <v>2.58</v>
      </c>
      <c r="E12" s="2">
        <v>2.52</v>
      </c>
      <c r="F12" s="2">
        <v>2.39</v>
      </c>
      <c r="G12" s="2">
        <v>2.25</v>
      </c>
      <c r="H12" s="2">
        <v>1.99</v>
      </c>
      <c r="I12" s="2"/>
      <c r="J12" s="2">
        <f t="shared" si="0"/>
        <v>2.282857142857143</v>
      </c>
      <c r="K12" s="2">
        <f t="shared" si="1"/>
        <v>0.23235850789346094</v>
      </c>
      <c r="L12" s="2"/>
      <c r="M12" s="2"/>
      <c r="N12" s="2"/>
      <c r="O12" s="2"/>
      <c r="P12" s="2"/>
    </row>
    <row r="13" spans="1:16" ht="12.75">
      <c r="A13" s="1" t="s">
        <v>1</v>
      </c>
      <c r="B13" s="2">
        <v>3.32</v>
      </c>
      <c r="C13" s="2">
        <v>3.37</v>
      </c>
      <c r="D13" s="2">
        <v>3.58</v>
      </c>
      <c r="E13" s="2">
        <v>3.21</v>
      </c>
      <c r="F13" s="2">
        <v>3.04</v>
      </c>
      <c r="G13" s="2">
        <v>3.44</v>
      </c>
      <c r="H13" s="2">
        <v>2.9</v>
      </c>
      <c r="I13" s="2"/>
      <c r="J13" s="2">
        <f t="shared" si="0"/>
        <v>3.2657142857142856</v>
      </c>
      <c r="K13" s="2">
        <f t="shared" si="1"/>
        <v>0.2347947431876844</v>
      </c>
      <c r="L13" s="2"/>
      <c r="M13" s="2"/>
      <c r="N13" s="2"/>
      <c r="O13" s="2"/>
      <c r="P13" s="2"/>
    </row>
    <row r="14" spans="1:16" ht="12.75">
      <c r="A14" s="1" t="s">
        <v>0</v>
      </c>
      <c r="B14" s="2">
        <v>100.18</v>
      </c>
      <c r="C14" s="2">
        <v>99.42</v>
      </c>
      <c r="D14" s="2">
        <v>100.01</v>
      </c>
      <c r="E14" s="2">
        <v>99.78</v>
      </c>
      <c r="F14" s="2">
        <v>99.43</v>
      </c>
      <c r="G14" s="2">
        <v>99.77</v>
      </c>
      <c r="H14" s="2">
        <v>99.25</v>
      </c>
      <c r="I14" s="2"/>
      <c r="J14" s="2">
        <f t="shared" si="0"/>
        <v>99.69142857142857</v>
      </c>
      <c r="K14" s="2">
        <f t="shared" si="1"/>
        <v>0.33938319401509476</v>
      </c>
      <c r="L14" s="2"/>
      <c r="M14" s="2"/>
      <c r="N14" s="2"/>
      <c r="O14" s="2"/>
      <c r="P14" s="2"/>
    </row>
    <row r="15" spans="1:16" ht="12.75">
      <c r="A15" s="1" t="s">
        <v>12</v>
      </c>
      <c r="B15" s="2">
        <v>1.4</v>
      </c>
      <c r="C15" s="2">
        <v>1.42</v>
      </c>
      <c r="D15" s="2">
        <v>1.51</v>
      </c>
      <c r="E15" s="2">
        <v>1.35</v>
      </c>
      <c r="F15" s="2">
        <v>1.28</v>
      </c>
      <c r="G15" s="2">
        <v>1.45</v>
      </c>
      <c r="H15" s="2">
        <v>1.22</v>
      </c>
      <c r="I15" s="2"/>
      <c r="J15" s="2">
        <f t="shared" si="0"/>
        <v>1.375714285714286</v>
      </c>
      <c r="K15" s="2">
        <f t="shared" si="1"/>
        <v>0.10014275524755138</v>
      </c>
      <c r="L15" s="2"/>
      <c r="M15" s="2"/>
      <c r="N15" s="2"/>
      <c r="O15" s="2"/>
      <c r="P15" s="2"/>
    </row>
    <row r="16" spans="1:16" ht="12.75">
      <c r="A16" s="1" t="s">
        <v>51</v>
      </c>
      <c r="B16" s="2">
        <f>B14-B15</f>
        <v>98.78</v>
      </c>
      <c r="C16" s="2">
        <f aca="true" t="shared" si="2" ref="C16:H16">C14-C15</f>
        <v>98</v>
      </c>
      <c r="D16" s="2">
        <f t="shared" si="2"/>
        <v>98.5</v>
      </c>
      <c r="E16" s="2">
        <f t="shared" si="2"/>
        <v>98.43</v>
      </c>
      <c r="F16" s="2">
        <f t="shared" si="2"/>
        <v>98.15</v>
      </c>
      <c r="G16" s="2">
        <f t="shared" si="2"/>
        <v>98.32</v>
      </c>
      <c r="H16" s="2">
        <f t="shared" si="2"/>
        <v>98.03</v>
      </c>
      <c r="I16" s="2"/>
      <c r="J16" s="2">
        <f>AVERAGE(B16:H16)</f>
        <v>98.3157142857143</v>
      </c>
      <c r="K16" s="2">
        <f>STDEV(B16:H16)</f>
        <v>0.2802889665329975</v>
      </c>
      <c r="L16" s="2"/>
      <c r="M16" s="2"/>
      <c r="N16" s="2"/>
      <c r="O16" s="2"/>
      <c r="P16" s="2"/>
    </row>
    <row r="17" spans="1:16" ht="12.75">
      <c r="A17" s="1" t="s">
        <v>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4" ht="12.75">
      <c r="A19" s="1" t="s">
        <v>13</v>
      </c>
      <c r="B19" s="2">
        <v>8.252</v>
      </c>
      <c r="C19" s="2">
        <v>8.28</v>
      </c>
      <c r="D19" s="2">
        <v>8.238</v>
      </c>
      <c r="E19" s="2">
        <v>8.272</v>
      </c>
      <c r="F19" s="2">
        <v>8.281</v>
      </c>
      <c r="G19" s="2">
        <v>8.277</v>
      </c>
      <c r="H19" s="2">
        <v>8.264</v>
      </c>
      <c r="I19" s="2"/>
      <c r="J19" s="2">
        <f t="shared" si="0"/>
        <v>8.266285714285715</v>
      </c>
      <c r="K19" s="2">
        <f t="shared" si="1"/>
        <v>0.016131896826847417</v>
      </c>
      <c r="L19" s="4">
        <v>8</v>
      </c>
      <c r="M19" s="2">
        <v>4</v>
      </c>
      <c r="N19" s="2">
        <f>L19*M19</f>
        <v>32</v>
      </c>
    </row>
    <row r="20" spans="1:14" ht="12.75">
      <c r="A20" s="1" t="s">
        <v>14</v>
      </c>
      <c r="B20" s="2">
        <v>8.252</v>
      </c>
      <c r="C20" s="2">
        <v>8.28</v>
      </c>
      <c r="D20" s="2">
        <v>8.238</v>
      </c>
      <c r="E20" s="2">
        <v>8.272</v>
      </c>
      <c r="F20" s="2">
        <v>8.281</v>
      </c>
      <c r="G20" s="2">
        <v>8.277</v>
      </c>
      <c r="H20" s="2">
        <v>8.264</v>
      </c>
      <c r="I20" s="2"/>
      <c r="J20" s="2">
        <f t="shared" si="0"/>
        <v>8.266285714285715</v>
      </c>
      <c r="K20" s="2">
        <f t="shared" si="1"/>
        <v>0.016131896826847417</v>
      </c>
      <c r="L20" s="4"/>
      <c r="M20" s="2"/>
      <c r="N20" s="2">
        <f aca="true" t="shared" si="3" ref="N20:N36">L20*M20</f>
        <v>0</v>
      </c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2"/>
      <c r="N21" s="2">
        <f t="shared" si="3"/>
        <v>0</v>
      </c>
    </row>
    <row r="22" spans="1:14" ht="12.75">
      <c r="A22" s="1" t="s">
        <v>18</v>
      </c>
      <c r="B22" s="2">
        <v>3.117</v>
      </c>
      <c r="C22" s="2">
        <v>3.162</v>
      </c>
      <c r="D22" s="2">
        <v>3.118</v>
      </c>
      <c r="E22" s="2">
        <v>3.06</v>
      </c>
      <c r="F22" s="2">
        <v>3</v>
      </c>
      <c r="G22" s="2">
        <v>3.113</v>
      </c>
      <c r="H22" s="2">
        <v>3.181</v>
      </c>
      <c r="I22" s="2"/>
      <c r="J22" s="2">
        <f>AVERAGE(B22:H22)</f>
        <v>3.1072857142857147</v>
      </c>
      <c r="K22" s="2">
        <f>STDEV(B22:H22)</f>
        <v>0.061122048083350755</v>
      </c>
      <c r="L22" s="4">
        <v>3.1</v>
      </c>
      <c r="M22" s="2">
        <v>2</v>
      </c>
      <c r="N22" s="2">
        <f t="shared" si="3"/>
        <v>6.2</v>
      </c>
    </row>
    <row r="23" spans="1:14" ht="12.75">
      <c r="A23" s="1" t="s">
        <v>19</v>
      </c>
      <c r="B23" s="2">
        <v>0.54</v>
      </c>
      <c r="C23" s="2">
        <v>0.5132</v>
      </c>
      <c r="D23" s="2">
        <v>0.5556</v>
      </c>
      <c r="E23" s="2">
        <v>0.568</v>
      </c>
      <c r="F23" s="2">
        <v>0.5788000000000001</v>
      </c>
      <c r="G23" s="2">
        <v>0.5336000000000001</v>
      </c>
      <c r="H23" s="2">
        <v>0.5168</v>
      </c>
      <c r="I23" s="2"/>
      <c r="J23" s="2">
        <v>0.5437142857142857</v>
      </c>
      <c r="K23" s="2">
        <v>0.02494550250522417</v>
      </c>
      <c r="L23" s="4">
        <v>0.5437142857142857</v>
      </c>
      <c r="M23" s="2">
        <v>2</v>
      </c>
      <c r="N23" s="2">
        <v>1.0874285714285714</v>
      </c>
    </row>
    <row r="24" spans="1:14" ht="12.75">
      <c r="A24" s="1" t="s">
        <v>16</v>
      </c>
      <c r="B24" s="2">
        <v>0.81</v>
      </c>
      <c r="C24" s="2">
        <v>0.7697999999999999</v>
      </c>
      <c r="D24" s="2">
        <v>0.8334</v>
      </c>
      <c r="E24" s="2">
        <v>0.852</v>
      </c>
      <c r="F24" s="2">
        <v>0.8682</v>
      </c>
      <c r="G24" s="2">
        <v>0.8004</v>
      </c>
      <c r="H24" s="2">
        <v>0.7752</v>
      </c>
      <c r="I24" s="2"/>
      <c r="J24" s="2">
        <v>0.8155714285714285</v>
      </c>
      <c r="K24" s="2">
        <v>0.03741825375783378</v>
      </c>
      <c r="L24" s="4">
        <v>0.8155714285714285</v>
      </c>
      <c r="M24" s="2">
        <v>3</v>
      </c>
      <c r="N24" s="2">
        <v>2.4467142857142856</v>
      </c>
    </row>
    <row r="25" spans="1:14" ht="12.75">
      <c r="A25" s="1" t="s">
        <v>21</v>
      </c>
      <c r="B25" s="2">
        <v>0.252</v>
      </c>
      <c r="C25" s="2">
        <v>0.28</v>
      </c>
      <c r="D25" s="2">
        <v>0.238</v>
      </c>
      <c r="E25" s="2">
        <v>0.272</v>
      </c>
      <c r="F25" s="2">
        <v>0.281</v>
      </c>
      <c r="G25" s="2">
        <v>0.277</v>
      </c>
      <c r="H25" s="2">
        <v>0.264</v>
      </c>
      <c r="I25" s="2"/>
      <c r="J25" s="2">
        <f>AVERAGE(B25:H25)</f>
        <v>0.2662857142857143</v>
      </c>
      <c r="K25" s="2">
        <f>STDEV(B25:H25)</f>
        <v>0.016131896827034954</v>
      </c>
      <c r="L25" s="4">
        <v>0.27</v>
      </c>
      <c r="M25" s="2">
        <v>2</v>
      </c>
      <c r="N25" s="2">
        <f t="shared" si="3"/>
        <v>0.54</v>
      </c>
    </row>
    <row r="26" spans="1:14" ht="12.75">
      <c r="A26" s="1" t="s">
        <v>20</v>
      </c>
      <c r="B26" s="2">
        <v>0.166</v>
      </c>
      <c r="C26" s="2">
        <v>0.153</v>
      </c>
      <c r="D26" s="2">
        <v>0.138</v>
      </c>
      <c r="E26" s="2">
        <v>0.13</v>
      </c>
      <c r="F26" s="2">
        <v>0.15</v>
      </c>
      <c r="G26" s="2">
        <v>0.165</v>
      </c>
      <c r="H26" s="2">
        <v>0.154</v>
      </c>
      <c r="I26" s="2"/>
      <c r="J26" s="2">
        <f>AVERAGE(B26:H26)</f>
        <v>0.15085714285714286</v>
      </c>
      <c r="K26" s="2">
        <f>STDEV(B26:H26)</f>
        <v>0.013196319833304063</v>
      </c>
      <c r="L26" s="4">
        <v>0.15</v>
      </c>
      <c r="M26" s="2">
        <v>2</v>
      </c>
      <c r="N26" s="2">
        <f t="shared" si="3"/>
        <v>0.3</v>
      </c>
    </row>
    <row r="27" spans="1:14" ht="12.75">
      <c r="A27" s="1" t="s">
        <v>15</v>
      </c>
      <c r="B27" s="2">
        <v>0.104</v>
      </c>
      <c r="C27" s="2">
        <v>0.106</v>
      </c>
      <c r="D27" s="2">
        <v>0.102</v>
      </c>
      <c r="E27" s="2">
        <v>0.111</v>
      </c>
      <c r="F27" s="2">
        <v>0.111</v>
      </c>
      <c r="G27" s="2">
        <v>0.104</v>
      </c>
      <c r="H27" s="2">
        <v>0.097</v>
      </c>
      <c r="I27" s="2"/>
      <c r="J27" s="2">
        <f>AVERAGE(B27:H27)</f>
        <v>0.105</v>
      </c>
      <c r="K27" s="2">
        <f>STDEV(B27:H27)</f>
        <v>0.004966554808583935</v>
      </c>
      <c r="L27" s="4">
        <v>0.11</v>
      </c>
      <c r="M27" s="2">
        <v>3</v>
      </c>
      <c r="N27" s="2">
        <f t="shared" si="3"/>
        <v>0.33</v>
      </c>
    </row>
    <row r="28" spans="1:14" ht="12.75">
      <c r="A28" s="1" t="s">
        <v>17</v>
      </c>
      <c r="B28" s="2">
        <v>0.011</v>
      </c>
      <c r="C28" s="2">
        <v>0.015</v>
      </c>
      <c r="D28" s="2">
        <v>0.015</v>
      </c>
      <c r="E28" s="2">
        <v>0.008</v>
      </c>
      <c r="F28" s="2">
        <v>0.011</v>
      </c>
      <c r="G28" s="2">
        <v>0.008</v>
      </c>
      <c r="H28" s="2">
        <v>0.012</v>
      </c>
      <c r="I28" s="2"/>
      <c r="J28" s="2">
        <f>AVERAGE(B28:H28)</f>
        <v>0.011428571428571429</v>
      </c>
      <c r="K28" s="2">
        <f>STDEV(B28:H28)</f>
        <v>0.0028784916685156954</v>
      </c>
      <c r="L28" s="4">
        <v>0.01</v>
      </c>
      <c r="M28" s="2">
        <v>4</v>
      </c>
      <c r="N28" s="2">
        <f t="shared" si="3"/>
        <v>0.04</v>
      </c>
    </row>
    <row r="29" spans="1:14" ht="12.75">
      <c r="A29" s="1" t="s">
        <v>22</v>
      </c>
      <c r="B29" s="2">
        <v>5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v>5</v>
      </c>
      <c r="I29" s="2"/>
      <c r="J29" s="2">
        <f t="shared" si="0"/>
        <v>5</v>
      </c>
      <c r="K29" s="2">
        <f t="shared" si="1"/>
        <v>0</v>
      </c>
      <c r="L29" s="4"/>
      <c r="M29" s="2"/>
      <c r="N29" s="2">
        <f t="shared" si="3"/>
        <v>0</v>
      </c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2"/>
      <c r="N30" s="2">
        <f t="shared" si="3"/>
        <v>0</v>
      </c>
    </row>
    <row r="31" spans="1:14" ht="12.75">
      <c r="A31" s="1" t="s">
        <v>24</v>
      </c>
      <c r="B31" s="2">
        <v>1.662</v>
      </c>
      <c r="C31" s="2">
        <v>1.771</v>
      </c>
      <c r="D31" s="2">
        <v>1.831</v>
      </c>
      <c r="E31" s="2">
        <v>1.852</v>
      </c>
      <c r="F31" s="2">
        <v>1.842</v>
      </c>
      <c r="G31" s="2">
        <v>1.783</v>
      </c>
      <c r="H31" s="2">
        <v>1.663</v>
      </c>
      <c r="I31" s="2"/>
      <c r="J31" s="2">
        <f>AVERAGE(B31:H31)</f>
        <v>1.772</v>
      </c>
      <c r="K31" s="2">
        <f>STDEV(B31:H31)</f>
        <v>0.0805025879501186</v>
      </c>
      <c r="L31" s="4">
        <v>1.79</v>
      </c>
      <c r="M31" s="2">
        <v>1</v>
      </c>
      <c r="N31" s="2">
        <f t="shared" si="3"/>
        <v>1.79</v>
      </c>
    </row>
    <row r="32" spans="1:14" ht="12.75">
      <c r="A32" s="1" t="s">
        <v>23</v>
      </c>
      <c r="B32" s="2">
        <v>0.338</v>
      </c>
      <c r="C32" s="2">
        <v>0.229</v>
      </c>
      <c r="D32" s="2">
        <v>0.169</v>
      </c>
      <c r="E32" s="2">
        <v>0.148</v>
      </c>
      <c r="F32" s="2">
        <v>0.158</v>
      </c>
      <c r="G32" s="2">
        <v>0.217</v>
      </c>
      <c r="H32" s="2">
        <v>0.337</v>
      </c>
      <c r="I32" s="2"/>
      <c r="J32" s="2">
        <f>AVERAGE(B32:H32)</f>
        <v>0.228</v>
      </c>
      <c r="K32" s="2">
        <f>STDEV(B32:H32)</f>
        <v>0.08050258795011916</v>
      </c>
      <c r="L32" s="4">
        <v>0.21</v>
      </c>
      <c r="M32" s="2">
        <v>2</v>
      </c>
      <c r="N32" s="2">
        <f t="shared" si="3"/>
        <v>0.42</v>
      </c>
    </row>
    <row r="33" spans="1:14" ht="12.75">
      <c r="A33" s="1" t="s">
        <v>25</v>
      </c>
      <c r="B33" s="2">
        <v>2</v>
      </c>
      <c r="C33" s="2">
        <v>2</v>
      </c>
      <c r="D33" s="2">
        <v>2</v>
      </c>
      <c r="E33" s="2">
        <v>2</v>
      </c>
      <c r="F33" s="2">
        <v>2</v>
      </c>
      <c r="G33" s="2">
        <v>2</v>
      </c>
      <c r="H33" s="2">
        <v>2</v>
      </c>
      <c r="I33" s="2"/>
      <c r="J33" s="2">
        <f t="shared" si="0"/>
        <v>2</v>
      </c>
      <c r="K33" s="2">
        <f t="shared" si="1"/>
        <v>0</v>
      </c>
      <c r="L33" s="4"/>
      <c r="M33" s="2"/>
      <c r="N33" s="2">
        <f t="shared" si="3"/>
        <v>0</v>
      </c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2"/>
      <c r="N34" s="2">
        <f t="shared" si="3"/>
        <v>0</v>
      </c>
    </row>
    <row r="35" spans="1:14" ht="12.75">
      <c r="A35" s="1" t="s">
        <v>27</v>
      </c>
      <c r="B35" s="2">
        <v>0.374</v>
      </c>
      <c r="C35" s="2">
        <v>0.422</v>
      </c>
      <c r="D35" s="2">
        <v>0.484</v>
      </c>
      <c r="E35" s="2">
        <v>0.473</v>
      </c>
      <c r="F35" s="2">
        <v>0.449</v>
      </c>
      <c r="G35" s="2">
        <v>0.423</v>
      </c>
      <c r="H35" s="2">
        <v>0.373</v>
      </c>
      <c r="I35" s="2"/>
      <c r="J35" s="2">
        <f>AVERAGE(B35:H35)</f>
        <v>0.4282857142857143</v>
      </c>
      <c r="K35" s="2">
        <f>STDEV(B35:H35)</f>
        <v>0.04397618403073111</v>
      </c>
      <c r="L35" s="4">
        <v>0.44</v>
      </c>
      <c r="M35" s="2">
        <v>1</v>
      </c>
      <c r="N35" s="2">
        <f t="shared" si="3"/>
        <v>0.44</v>
      </c>
    </row>
    <row r="36" spans="1:14" ht="12.75">
      <c r="A36" s="1" t="s">
        <v>26</v>
      </c>
      <c r="B36" s="2">
        <v>0.47</v>
      </c>
      <c r="C36" s="2">
        <v>0.354</v>
      </c>
      <c r="D36" s="2">
        <v>0.406</v>
      </c>
      <c r="E36" s="2">
        <v>0.429</v>
      </c>
      <c r="F36" s="2">
        <v>0.365</v>
      </c>
      <c r="G36" s="2">
        <v>0.43</v>
      </c>
      <c r="H36" s="2">
        <v>0.434</v>
      </c>
      <c r="I36" s="2"/>
      <c r="J36" s="2">
        <f t="shared" si="0"/>
        <v>0.41257142857142864</v>
      </c>
      <c r="K36" s="2">
        <f t="shared" si="1"/>
        <v>0.04096281705342451</v>
      </c>
      <c r="L36" s="4">
        <v>0.41</v>
      </c>
      <c r="M36" s="2">
        <v>1</v>
      </c>
      <c r="N36" s="2">
        <f t="shared" si="3"/>
        <v>0.41</v>
      </c>
    </row>
    <row r="37" spans="1:14" ht="12.75">
      <c r="A37" s="1" t="s">
        <v>28</v>
      </c>
      <c r="B37" s="2">
        <v>0.844</v>
      </c>
      <c r="C37" s="2">
        <v>0.776</v>
      </c>
      <c r="D37" s="2">
        <v>0.889</v>
      </c>
      <c r="E37" s="2">
        <v>0.902</v>
      </c>
      <c r="F37" s="2">
        <v>0.815</v>
      </c>
      <c r="G37" s="2">
        <v>0.853</v>
      </c>
      <c r="H37" s="2">
        <v>0.807</v>
      </c>
      <c r="I37" s="2"/>
      <c r="J37" s="2">
        <f t="shared" si="0"/>
        <v>0.840857142857143</v>
      </c>
      <c r="K37" s="2">
        <f t="shared" si="1"/>
        <v>0.045156869434700736</v>
      </c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1" t="s">
        <v>29</v>
      </c>
      <c r="B39" s="2">
        <v>16.097</v>
      </c>
      <c r="C39" s="2">
        <v>16.056</v>
      </c>
      <c r="D39" s="2">
        <v>16.127</v>
      </c>
      <c r="E39" s="2">
        <v>16.174</v>
      </c>
      <c r="F39" s="2">
        <v>16.095</v>
      </c>
      <c r="G39" s="2">
        <v>16.13</v>
      </c>
      <c r="H39" s="2">
        <v>16.072</v>
      </c>
      <c r="I39" s="2"/>
      <c r="J39" s="2">
        <f t="shared" si="0"/>
        <v>16.107285714285716</v>
      </c>
      <c r="K39" s="2">
        <f t="shared" si="1"/>
        <v>0.039764784611553444</v>
      </c>
      <c r="L39" s="2"/>
      <c r="M39" s="2"/>
      <c r="N39" s="2"/>
    </row>
    <row r="40" spans="1:14" ht="12.75">
      <c r="A40" s="1" t="s">
        <v>30</v>
      </c>
      <c r="B40" s="2">
        <v>1.539</v>
      </c>
      <c r="C40" s="2">
        <v>1.568</v>
      </c>
      <c r="D40" s="2">
        <v>1.664</v>
      </c>
      <c r="E40" s="2">
        <v>1.495</v>
      </c>
      <c r="F40" s="2">
        <v>1.417</v>
      </c>
      <c r="G40" s="2">
        <v>1.602</v>
      </c>
      <c r="H40" s="2">
        <v>1.348</v>
      </c>
      <c r="I40" s="2"/>
      <c r="J40" s="2">
        <f t="shared" si="0"/>
        <v>1.5190000000000001</v>
      </c>
      <c r="K40" s="2">
        <f t="shared" si="1"/>
        <v>0.10873208664725431</v>
      </c>
      <c r="L40" s="4">
        <v>1.52</v>
      </c>
      <c r="M40" s="2"/>
      <c r="N40" s="2"/>
    </row>
    <row r="41" spans="1:14" ht="12.75">
      <c r="A41" s="1" t="s">
        <v>31</v>
      </c>
      <c r="B41" s="2">
        <v>23.159</v>
      </c>
      <c r="C41" s="2">
        <v>23.131</v>
      </c>
      <c r="D41" s="2">
        <v>23.071</v>
      </c>
      <c r="E41" s="2">
        <v>23.132</v>
      </c>
      <c r="F41" s="2">
        <v>23.115</v>
      </c>
      <c r="G41" s="2">
        <v>23.148</v>
      </c>
      <c r="H41" s="2">
        <v>23.161</v>
      </c>
      <c r="I41" s="2"/>
      <c r="J41" s="2">
        <f t="shared" si="0"/>
        <v>23.131</v>
      </c>
      <c r="K41" s="2">
        <f t="shared" si="1"/>
        <v>0.0311715682446078</v>
      </c>
      <c r="L41" s="2"/>
      <c r="M41" s="2"/>
      <c r="N41" s="5">
        <f>SUM(N19:N36)</f>
        <v>46.00414285714285</v>
      </c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ht="23.25">
      <c r="B44" s="3" t="s">
        <v>39</v>
      </c>
    </row>
    <row r="46" spans="3:16" ht="18.75">
      <c r="C46" s="1" t="s">
        <v>47</v>
      </c>
      <c r="F46" s="2">
        <f>L22/(L22+L23)</f>
        <v>0.8507802085783738</v>
      </c>
      <c r="J46" s="3" t="s">
        <v>53</v>
      </c>
      <c r="K46" s="3"/>
      <c r="L46" s="3"/>
      <c r="M46" s="3"/>
      <c r="N46" s="3"/>
      <c r="O46" s="3"/>
      <c r="P46" s="3"/>
    </row>
    <row r="47" spans="3:13" ht="18.75">
      <c r="C47" s="1" t="s">
        <v>40</v>
      </c>
      <c r="E47" s="1" t="s">
        <v>41</v>
      </c>
      <c r="F47" s="2">
        <f>L23/(L23+L22)</f>
        <v>0.14921979142162628</v>
      </c>
      <c r="J47" s="7"/>
      <c r="K47" s="7"/>
      <c r="L47" s="7"/>
      <c r="M47" s="7"/>
    </row>
    <row r="48" spans="3:15" ht="12.75">
      <c r="C48" s="1" t="s">
        <v>42</v>
      </c>
      <c r="E48" s="1" t="s">
        <v>41</v>
      </c>
      <c r="F48" s="2">
        <f>L24/(L24+L27)</f>
        <v>0.8811544991511036</v>
      </c>
      <c r="J48" s="9"/>
      <c r="K48" s="9"/>
      <c r="L48" s="9"/>
      <c r="M48" s="9"/>
      <c r="N48" s="9"/>
      <c r="O48" s="9"/>
    </row>
    <row r="49" spans="3:15" ht="12.75">
      <c r="C49" s="1" t="s">
        <v>43</v>
      </c>
      <c r="E49" s="1" t="s">
        <v>44</v>
      </c>
      <c r="F49" s="2">
        <f>L35+L36</f>
        <v>0.85</v>
      </c>
      <c r="J49" s="9"/>
      <c r="K49" s="9"/>
      <c r="L49" s="9"/>
      <c r="M49" s="9"/>
      <c r="N49" s="9"/>
      <c r="O49" s="9"/>
    </row>
    <row r="50" spans="3:6" ht="12.75">
      <c r="C50" s="1" t="s">
        <v>45</v>
      </c>
      <c r="E50" s="1" t="s">
        <v>46</v>
      </c>
      <c r="F50" s="2">
        <f>L31</f>
        <v>1.79</v>
      </c>
    </row>
    <row r="51" spans="3:6" ht="12.75">
      <c r="C51" s="1" t="s">
        <v>49</v>
      </c>
      <c r="E51" s="1" t="s">
        <v>48</v>
      </c>
      <c r="F51" s="2">
        <f>L32+L31</f>
        <v>2</v>
      </c>
    </row>
    <row r="52" spans="10:19" ht="18.75">
      <c r="J52" s="6"/>
      <c r="S52"/>
    </row>
    <row r="53" ht="18.75">
      <c r="J53" s="6"/>
    </row>
    <row r="54" spans="10:15" ht="18.75">
      <c r="J54" s="8"/>
      <c r="K54" s="8"/>
      <c r="L54" s="8"/>
      <c r="M54" s="8"/>
      <c r="N54" s="9"/>
      <c r="O54" s="9"/>
    </row>
    <row r="55" spans="10:15" ht="12.75">
      <c r="J55" s="9"/>
      <c r="K55" s="9"/>
      <c r="L55" s="9"/>
      <c r="M55" s="9"/>
      <c r="N55" s="9"/>
      <c r="O55" s="9"/>
    </row>
    <row r="56" spans="10:15" ht="12.75">
      <c r="J56" s="9"/>
      <c r="K56" s="9"/>
      <c r="L56" s="9"/>
      <c r="M56" s="9"/>
      <c r="N56" s="9"/>
      <c r="O56" s="9"/>
    </row>
  </sheetData>
  <printOptions/>
  <pageMargins left="0.75" right="0.75" top="0.48" bottom="0.25" header="0.5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2007-05-09T01:04:27Z</cp:lastPrinted>
  <dcterms:created xsi:type="dcterms:W3CDTF">2007-05-08T23:01:28Z</dcterms:created>
  <dcterms:modified xsi:type="dcterms:W3CDTF">2007-05-09T18:16:32Z</dcterms:modified>
  <cp:category/>
  <cp:version/>
  <cp:contentType/>
  <cp:contentStatus/>
</cp:coreProperties>
</file>