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hilles\Documents\Data\Single Crystal\"/>
    </mc:Choice>
  </mc:AlternateContent>
  <bookViews>
    <workbookView xWindow="0" yWindow="0" windowWidth="11280" windowHeight="8783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29" i="1" l="1"/>
  <c r="C22" i="1" l="1"/>
  <c r="K30" i="1" l="1"/>
  <c r="K31" i="1"/>
  <c r="K29" i="1"/>
  <c r="B30" i="1"/>
  <c r="D22" i="1"/>
  <c r="E22" i="1"/>
  <c r="D23" i="1"/>
  <c r="E23" i="1"/>
  <c r="C23" i="1"/>
  <c r="D29" i="1"/>
  <c r="E29" i="1" s="1"/>
  <c r="B32" i="1" l="1"/>
  <c r="D31" i="1"/>
  <c r="E31" i="1" s="1"/>
  <c r="D30" i="1"/>
  <c r="E30" i="1" s="1"/>
  <c r="E32" i="1" l="1"/>
  <c r="D39" i="1" s="1"/>
  <c r="F29" i="1" s="1"/>
  <c r="G29" i="1" l="1"/>
  <c r="F31" i="1"/>
  <c r="G31" i="1" s="1"/>
  <c r="F30" i="1"/>
  <c r="G30" i="1" s="1"/>
</calcChain>
</file>

<file path=xl/sharedStrings.xml><?xml version="1.0" encoding="utf-8"?>
<sst xmlns="http://schemas.openxmlformats.org/spreadsheetml/2006/main" count="57" uniqueCount="32">
  <si>
    <t>Fit Calulator without Cl and F</t>
  </si>
  <si>
    <t>Oxide</t>
  </si>
  <si>
    <t>Wt % Oxide</t>
  </si>
  <si>
    <t>Oxide MW</t>
  </si>
  <si>
    <t>Mol #</t>
  </si>
  <si>
    <t>Atom Prop.</t>
  </si>
  <si>
    <t>Anion Prop.</t>
  </si>
  <si>
    <t># Ions/formula</t>
  </si>
  <si>
    <t>PbO</t>
  </si>
  <si>
    <t>Total:</t>
  </si>
  <si>
    <t>Enter Oxygens in formula:</t>
  </si>
  <si>
    <t>Oxygen Factor Calculation:</t>
  </si>
  <si>
    <t>F=</t>
  </si>
  <si>
    <t>F is factor for anion proportion calculation</t>
  </si>
  <si>
    <r>
      <t>Mn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</si>
  <si>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</si>
  <si>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t>Point#</t>
  </si>
  <si>
    <t>Comment</t>
  </si>
  <si>
    <t>Mn</t>
  </si>
  <si>
    <t>Pb</t>
  </si>
  <si>
    <t>Total</t>
  </si>
  <si>
    <t>Mn2O3</t>
  </si>
  <si>
    <t>average</t>
  </si>
  <si>
    <t>std dev</t>
  </si>
  <si>
    <t>Sample Description: Quenselite</t>
  </si>
  <si>
    <r>
      <t>PbMn</t>
    </r>
    <r>
      <rPr>
        <vertAlign val="superscript"/>
        <sz val="9"/>
        <color rgb="FF333333"/>
        <rFont val="Verdana"/>
        <family val="2"/>
      </rPr>
      <t>3+</t>
    </r>
    <r>
      <rPr>
        <sz val="9"/>
        <color rgb="FF333333"/>
        <rFont val="Verdana"/>
        <family val="2"/>
      </rPr>
      <t>O</t>
    </r>
    <r>
      <rPr>
        <vertAlign val="subscript"/>
        <sz val="9"/>
        <color rgb="FF333333"/>
        <rFont val="Verdana"/>
        <family val="2"/>
      </rPr>
      <t>2</t>
    </r>
    <r>
      <rPr>
        <sz val="9"/>
        <color rgb="FF333333"/>
        <rFont val="Verdana"/>
        <family val="2"/>
      </rPr>
      <t>(OH)</t>
    </r>
  </si>
  <si>
    <t>H</t>
  </si>
  <si>
    <t>e-</t>
  </si>
  <si>
    <t>occ</t>
  </si>
  <si>
    <t>occ e-</t>
  </si>
  <si>
    <t xml:space="preserve"> R100036</t>
  </si>
  <si>
    <r>
      <t>Pb</t>
    </r>
    <r>
      <rPr>
        <b/>
        <vertAlign val="subscript"/>
        <sz val="9"/>
        <color rgb="FF333333"/>
        <rFont val="Verdana"/>
        <family val="2"/>
      </rPr>
      <t>1.02</t>
    </r>
    <r>
      <rPr>
        <b/>
        <sz val="9"/>
        <color rgb="FF333333"/>
        <rFont val="Verdana"/>
        <family val="2"/>
      </rPr>
      <t>Mn</t>
    </r>
    <r>
      <rPr>
        <b/>
        <vertAlign val="superscript"/>
        <sz val="9"/>
        <color rgb="FF333333"/>
        <rFont val="Verdana"/>
        <family val="2"/>
      </rPr>
      <t>3+</t>
    </r>
    <r>
      <rPr>
        <b/>
        <vertAlign val="subscript"/>
        <sz val="9"/>
        <color rgb="FF333333"/>
        <rFont val="Verdana"/>
        <family val="2"/>
      </rPr>
      <t>0.98</t>
    </r>
    <r>
      <rPr>
        <b/>
        <sz val="9"/>
        <color rgb="FF333333"/>
        <rFont val="Verdana"/>
        <family val="2"/>
      </rPr>
      <t>O</t>
    </r>
    <r>
      <rPr>
        <b/>
        <vertAlign val="subscript"/>
        <sz val="9"/>
        <color rgb="FF333333"/>
        <rFont val="Verdana"/>
        <family val="2"/>
      </rPr>
      <t>2</t>
    </r>
    <r>
      <rPr>
        <b/>
        <sz val="9"/>
        <color rgb="FF333333"/>
        <rFont val="Verdana"/>
        <family val="2"/>
      </rPr>
      <t>(OH)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</si>
</sst>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333333"/>
      <name val="Verdana"/>
      <family val="2"/>
    </font>
    <font>
      <vertAlign val="superscript"/>
      <sz val="9"/>
      <color rgb="FF333333"/>
      <name val="Verdana"/>
      <family val="2"/>
    </font>
    <font>
      <vertAlign val="subscript"/>
      <sz val="9"/>
      <color rgb="FF333333"/>
      <name val="Verdana"/>
      <family val="2"/>
    </font>
    <font>
      <b/>
      <sz val="9"/>
      <color rgb="FF333333"/>
      <name val="Verdana"/>
      <family val="2"/>
    </font>
    <font>
      <b/>
      <vertAlign val="subscript"/>
      <sz val="9"/>
      <color rgb="FF333333"/>
      <name val="Verdana"/>
      <family val="2"/>
    </font>
    <font>
      <b/>
      <vertAlign val="superscript"/>
      <sz val="9"/>
      <color rgb="FF333333"/>
      <name val="Verdana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2" fillId="0" borderId="0" xfId="1" applyFont="1"/>
    <xf numFmtId="0" fontId="1" fillId="2" borderId="0" xfId="1" applyFill="1"/>
    <xf numFmtId="0" fontId="1" fillId="4" borderId="0" xfId="1" applyFill="1"/>
    <xf numFmtId="0" fontId="1" fillId="4" borderId="0" xfId="1" applyFill="1" applyAlignment="1">
      <alignment horizontal="right"/>
    </xf>
    <xf numFmtId="0" fontId="2" fillId="5" borderId="0" xfId="1" applyFont="1" applyFill="1"/>
    <xf numFmtId="0" fontId="1" fillId="5" borderId="0" xfId="1" applyFill="1"/>
    <xf numFmtId="0" fontId="4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3" xfId="0" applyBorder="1"/>
    <xf numFmtId="2" fontId="0" fillId="0" borderId="1" xfId="0" applyNumberFormat="1" applyFill="1" applyBorder="1"/>
    <xf numFmtId="0" fontId="0" fillId="0" borderId="4" xfId="0" applyFill="1" applyBorder="1"/>
    <xf numFmtId="2" fontId="4" fillId="0" borderId="0" xfId="0" applyNumberFormat="1" applyFont="1"/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right"/>
    </xf>
    <xf numFmtId="0" fontId="5" fillId="0" borderId="0" xfId="0" applyFont="1"/>
    <xf numFmtId="0" fontId="6" fillId="0" borderId="0" xfId="0" applyFont="1"/>
    <xf numFmtId="0" fontId="1" fillId="2" borderId="0" xfId="1" applyFont="1" applyFill="1"/>
    <xf numFmtId="0" fontId="7" fillId="0" borderId="0" xfId="0" applyFont="1"/>
    <xf numFmtId="165" fontId="0" fillId="0" borderId="1" xfId="0" applyNumberFormat="1" applyBorder="1"/>
    <xf numFmtId="165" fontId="0" fillId="0" borderId="2" xfId="0" applyNumberForma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10" fillId="0" borderId="0" xfId="0" applyFont="1"/>
    <xf numFmtId="0" fontId="1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A17" workbookViewId="0">
      <selection activeCell="H20" sqref="H20"/>
    </sheetView>
  </sheetViews>
  <sheetFormatPr defaultRowHeight="14.25" x14ac:dyDescent="0.45"/>
  <cols>
    <col min="5" max="5" width="9.3984375" customWidth="1"/>
    <col min="6" max="6" width="11.86328125" customWidth="1"/>
    <col min="9" max="9" width="3.06640625" customWidth="1"/>
    <col min="10" max="10" width="7.53125" customWidth="1"/>
    <col min="11" max="11" width="5.33203125" bestFit="1" customWidth="1"/>
  </cols>
  <sheetData>
    <row r="1" spans="1:7" x14ac:dyDescent="0.45">
      <c r="A1" s="6" t="s">
        <v>0</v>
      </c>
      <c r="B1" s="7"/>
      <c r="C1" s="7"/>
      <c r="D1" s="7"/>
      <c r="E1" s="1"/>
      <c r="F1" s="1"/>
      <c r="G1" s="1"/>
    </row>
    <row r="2" spans="1:7" s="20" customFormat="1" x14ac:dyDescent="0.45">
      <c r="A2" s="20" t="s">
        <v>16</v>
      </c>
      <c r="B2" s="20" t="s">
        <v>17</v>
      </c>
      <c r="C2" s="20" t="s">
        <v>21</v>
      </c>
      <c r="D2" s="20" t="s">
        <v>8</v>
      </c>
      <c r="E2" s="20" t="s">
        <v>20</v>
      </c>
    </row>
    <row r="3" spans="1:7" x14ac:dyDescent="0.45">
      <c r="A3">
        <v>1</v>
      </c>
      <c r="B3" t="s">
        <v>30</v>
      </c>
      <c r="C3">
        <v>24.186489999999999</v>
      </c>
      <c r="D3">
        <v>71.872479999999996</v>
      </c>
      <c r="E3">
        <v>96.058970000000002</v>
      </c>
    </row>
    <row r="4" spans="1:7" x14ac:dyDescent="0.45">
      <c r="A4">
        <v>2</v>
      </c>
      <c r="B4" t="s">
        <v>30</v>
      </c>
      <c r="C4">
        <v>24.45073</v>
      </c>
      <c r="D4">
        <v>71.868290000000002</v>
      </c>
      <c r="E4">
        <v>96.319019999999995</v>
      </c>
    </row>
    <row r="5" spans="1:7" x14ac:dyDescent="0.45">
      <c r="A5">
        <v>3</v>
      </c>
      <c r="B5" t="s">
        <v>30</v>
      </c>
      <c r="C5">
        <v>24.43008</v>
      </c>
      <c r="D5">
        <v>71.776759999999996</v>
      </c>
      <c r="E5">
        <v>96.20684</v>
      </c>
    </row>
    <row r="6" spans="1:7" x14ac:dyDescent="0.45">
      <c r="A6">
        <v>4</v>
      </c>
      <c r="B6" t="s">
        <v>30</v>
      </c>
      <c r="C6">
        <v>24.555160000000001</v>
      </c>
      <c r="D6">
        <v>71.857730000000004</v>
      </c>
      <c r="E6">
        <v>96.412890000000004</v>
      </c>
    </row>
    <row r="7" spans="1:7" x14ac:dyDescent="0.45">
      <c r="A7">
        <v>5</v>
      </c>
      <c r="B7" t="s">
        <v>30</v>
      </c>
      <c r="C7">
        <v>24.374880000000001</v>
      </c>
      <c r="D7">
        <v>71.68159</v>
      </c>
      <c r="E7">
        <v>96.056470000000004</v>
      </c>
    </row>
    <row r="8" spans="1:7" x14ac:dyDescent="0.45">
      <c r="A8">
        <v>6</v>
      </c>
      <c r="B8" t="s">
        <v>30</v>
      </c>
      <c r="C8">
        <v>24.46461</v>
      </c>
      <c r="D8">
        <v>71.457579999999993</v>
      </c>
      <c r="E8">
        <v>95.922190000000001</v>
      </c>
    </row>
    <row r="9" spans="1:7" x14ac:dyDescent="0.45">
      <c r="A9">
        <v>7</v>
      </c>
      <c r="B9" t="s">
        <v>30</v>
      </c>
      <c r="C9">
        <v>24.449339999999999</v>
      </c>
      <c r="D9">
        <v>71.895669999999996</v>
      </c>
      <c r="E9">
        <v>96.345010000000002</v>
      </c>
    </row>
    <row r="10" spans="1:7" x14ac:dyDescent="0.45">
      <c r="A10">
        <v>8</v>
      </c>
      <c r="B10" t="s">
        <v>30</v>
      </c>
      <c r="C10">
        <v>24.52242</v>
      </c>
      <c r="D10">
        <v>72.183800000000005</v>
      </c>
      <c r="E10">
        <v>96.706209999999999</v>
      </c>
    </row>
    <row r="11" spans="1:7" x14ac:dyDescent="0.45">
      <c r="A11">
        <v>9</v>
      </c>
      <c r="B11" t="s">
        <v>30</v>
      </c>
      <c r="C11">
        <v>24.615939999999998</v>
      </c>
      <c r="D11">
        <v>71.941670000000002</v>
      </c>
      <c r="E11">
        <v>96.557599999999994</v>
      </c>
    </row>
    <row r="12" spans="1:7" x14ac:dyDescent="0.45">
      <c r="A12">
        <v>10</v>
      </c>
      <c r="B12" t="s">
        <v>30</v>
      </c>
      <c r="C12">
        <v>24.412520000000001</v>
      </c>
      <c r="D12">
        <v>72.053470000000004</v>
      </c>
      <c r="E12">
        <v>96.465999999999994</v>
      </c>
    </row>
    <row r="13" spans="1:7" x14ac:dyDescent="0.45">
      <c r="A13">
        <v>11</v>
      </c>
      <c r="B13" t="s">
        <v>30</v>
      </c>
      <c r="C13">
        <v>24.584689999999998</v>
      </c>
      <c r="D13">
        <v>71.953130000000002</v>
      </c>
      <c r="E13">
        <v>96.537809999999993</v>
      </c>
    </row>
    <row r="14" spans="1:7" x14ac:dyDescent="0.45">
      <c r="A14">
        <v>12</v>
      </c>
      <c r="B14" t="s">
        <v>30</v>
      </c>
      <c r="C14">
        <v>24.427710000000001</v>
      </c>
      <c r="D14">
        <v>71.956739999999996</v>
      </c>
      <c r="E14">
        <v>96.384450000000001</v>
      </c>
    </row>
    <row r="15" spans="1:7" x14ac:dyDescent="0.45">
      <c r="A15">
        <v>13</v>
      </c>
      <c r="B15" t="s">
        <v>30</v>
      </c>
      <c r="C15">
        <v>24.415009999999999</v>
      </c>
      <c r="D15">
        <v>71.615650000000002</v>
      </c>
      <c r="E15">
        <v>96.030659999999997</v>
      </c>
    </row>
    <row r="16" spans="1:7" x14ac:dyDescent="0.45">
      <c r="A16">
        <v>14</v>
      </c>
      <c r="B16" t="s">
        <v>30</v>
      </c>
      <c r="C16">
        <v>24.566569999999999</v>
      </c>
      <c r="D16">
        <v>72.101460000000003</v>
      </c>
      <c r="E16">
        <v>96.668030000000002</v>
      </c>
    </row>
    <row r="17" spans="1:15" x14ac:dyDescent="0.45">
      <c r="A17">
        <v>15</v>
      </c>
      <c r="B17" t="s">
        <v>30</v>
      </c>
      <c r="C17">
        <v>24.527139999999999</v>
      </c>
      <c r="D17">
        <v>71.837270000000004</v>
      </c>
      <c r="E17">
        <v>96.364400000000003</v>
      </c>
    </row>
    <row r="18" spans="1:15" x14ac:dyDescent="0.45">
      <c r="A18">
        <v>16</v>
      </c>
      <c r="B18" t="s">
        <v>30</v>
      </c>
      <c r="C18">
        <v>24.533539999999999</v>
      </c>
      <c r="D18">
        <v>71.851900000000001</v>
      </c>
      <c r="E18">
        <v>96.385440000000003</v>
      </c>
    </row>
    <row r="19" spans="1:15" x14ac:dyDescent="0.45">
      <c r="A19">
        <v>18</v>
      </c>
      <c r="B19" t="s">
        <v>30</v>
      </c>
      <c r="C19">
        <v>24.558769999999999</v>
      </c>
      <c r="D19">
        <v>72.206919999999997</v>
      </c>
      <c r="E19">
        <v>96.765680000000003</v>
      </c>
    </row>
    <row r="20" spans="1:15" x14ac:dyDescent="0.45">
      <c r="A20">
        <v>19</v>
      </c>
      <c r="B20" t="s">
        <v>30</v>
      </c>
      <c r="C20">
        <v>24.49119</v>
      </c>
      <c r="D20">
        <v>71.939509999999999</v>
      </c>
      <c r="E20">
        <v>96.430689999999998</v>
      </c>
    </row>
    <row r="21" spans="1:15" x14ac:dyDescent="0.45">
      <c r="A21">
        <v>20</v>
      </c>
      <c r="B21" t="s">
        <v>30</v>
      </c>
      <c r="C21">
        <v>24.464130000000001</v>
      </c>
      <c r="D21">
        <v>71.549840000000003</v>
      </c>
      <c r="E21">
        <v>96.013959999999997</v>
      </c>
    </row>
    <row r="22" spans="1:15" x14ac:dyDescent="0.45">
      <c r="B22" s="31" t="s">
        <v>22</v>
      </c>
      <c r="C22" s="31">
        <f>AVERAGE(C3:C21)</f>
        <v>24.47531157894737</v>
      </c>
      <c r="D22" s="31">
        <f>AVERAGE(D3:D21)</f>
        <v>71.873761052631565</v>
      </c>
      <c r="E22" s="31">
        <f>AVERAGE(E3:E21)</f>
        <v>96.34906947368421</v>
      </c>
      <c r="I22" s="21"/>
      <c r="J22" s="21"/>
      <c r="K22" s="21"/>
      <c r="L22" s="21"/>
      <c r="M22" s="21"/>
      <c r="N22" s="21"/>
      <c r="O22" s="21"/>
    </row>
    <row r="23" spans="1:15" x14ac:dyDescent="0.45">
      <c r="B23" s="31" t="s">
        <v>23</v>
      </c>
      <c r="C23" s="31">
        <f>_xlfn.STDEV.P(C3:C21)</f>
        <v>9.4275864872759824E-2</v>
      </c>
      <c r="D23" s="31">
        <f>_xlfn.STDEV.P(D3:D21)</f>
        <v>0.19290718479688806</v>
      </c>
      <c r="E23" s="31">
        <f>_xlfn.STDEV.P(E3:E21)</f>
        <v>0.24017588700725723</v>
      </c>
    </row>
    <row r="24" spans="1:15" x14ac:dyDescent="0.45">
      <c r="A24" s="2"/>
      <c r="B24" s="1"/>
      <c r="C24" s="20" t="s">
        <v>21</v>
      </c>
      <c r="D24" s="20" t="s">
        <v>8</v>
      </c>
      <c r="E24" s="20" t="s">
        <v>20</v>
      </c>
      <c r="F24" s="1"/>
      <c r="G24" s="1"/>
    </row>
    <row r="25" spans="1:15" x14ac:dyDescent="0.45">
      <c r="A25" s="2"/>
      <c r="B25" s="1"/>
      <c r="C25" s="1"/>
      <c r="D25" s="1"/>
      <c r="E25" s="1"/>
      <c r="F25" s="1"/>
      <c r="G25" s="1"/>
    </row>
    <row r="26" spans="1:15" x14ac:dyDescent="0.45">
      <c r="A26" s="22" t="s">
        <v>24</v>
      </c>
      <c r="B26" s="3"/>
      <c r="C26" s="3"/>
      <c r="D26" s="3"/>
      <c r="E26" s="23" t="s">
        <v>25</v>
      </c>
      <c r="F26" s="1"/>
      <c r="G26" s="1"/>
    </row>
    <row r="28" spans="1:15" ht="14.65" thickBot="1" x14ac:dyDescent="0.5">
      <c r="A28" s="11" t="s">
        <v>1</v>
      </c>
      <c r="B28" s="11" t="s">
        <v>2</v>
      </c>
      <c r="C28" s="11" t="s">
        <v>3</v>
      </c>
      <c r="D28" s="11" t="s">
        <v>4</v>
      </c>
      <c r="E28" s="11" t="s">
        <v>5</v>
      </c>
      <c r="F28" s="11" t="s">
        <v>6</v>
      </c>
      <c r="G28" s="11" t="s">
        <v>7</v>
      </c>
      <c r="I28" t="s">
        <v>27</v>
      </c>
      <c r="J28" t="s">
        <v>28</v>
      </c>
      <c r="K28" t="s">
        <v>29</v>
      </c>
    </row>
    <row r="29" spans="1:15" ht="15" x14ac:dyDescent="0.5">
      <c r="A29" s="8" t="s">
        <v>14</v>
      </c>
      <c r="B29" s="10">
        <f>C22</f>
        <v>24.47531157894737</v>
      </c>
      <c r="C29" s="10">
        <v>157.8742</v>
      </c>
      <c r="D29" s="24">
        <f>B29/C29</f>
        <v>0.15503047096325662</v>
      </c>
      <c r="E29" s="24">
        <f t="shared" ref="E29" si="0">3*D29</f>
        <v>0.46509141288976985</v>
      </c>
      <c r="F29" s="25">
        <f>E29*$D$39</f>
        <v>1.4759757770510191</v>
      </c>
      <c r="G29" s="10">
        <f t="shared" ref="G29" si="1">F29*2/3</f>
        <v>0.98398385136734612</v>
      </c>
      <c r="H29" s="29" t="s">
        <v>18</v>
      </c>
      <c r="I29" s="26">
        <v>25</v>
      </c>
      <c r="J29" s="28">
        <v>0.96267999999999998</v>
      </c>
      <c r="K29" s="27">
        <f>I29*J29</f>
        <v>24.067</v>
      </c>
      <c r="L29" s="26"/>
    </row>
    <row r="30" spans="1:15" x14ac:dyDescent="0.45">
      <c r="A30" s="8" t="s">
        <v>8</v>
      </c>
      <c r="B30" s="10">
        <f>D22</f>
        <v>71.873761052631565</v>
      </c>
      <c r="C30" s="12">
        <v>223.18940000000001</v>
      </c>
      <c r="D30" s="24">
        <f t="shared" ref="D30:D31" si="2">B30/C30</f>
        <v>0.32203035203567715</v>
      </c>
      <c r="E30" s="24">
        <f t="shared" ref="E30:E31" si="3">D30*1</f>
        <v>0.32203035203567715</v>
      </c>
      <c r="F30" s="25">
        <f>E30*$D$39</f>
        <v>1.0219689848208908</v>
      </c>
      <c r="G30" s="10">
        <f>F30</f>
        <v>1.0219689848208908</v>
      </c>
      <c r="H30" s="29" t="s">
        <v>19</v>
      </c>
      <c r="I30" s="26">
        <v>82</v>
      </c>
      <c r="J30" s="28">
        <v>0.94618999999999998</v>
      </c>
      <c r="K30" s="27">
        <f t="shared" ref="K30:K31" si="4">I30*J30</f>
        <v>77.587580000000003</v>
      </c>
      <c r="L30" s="26"/>
    </row>
    <row r="31" spans="1:15" ht="15" x14ac:dyDescent="0.5">
      <c r="A31" s="9" t="s">
        <v>15</v>
      </c>
      <c r="B31" s="10">
        <v>2.85</v>
      </c>
      <c r="C31" s="12">
        <v>18.015000000000001</v>
      </c>
      <c r="D31" s="24">
        <f t="shared" si="2"/>
        <v>0.15820149875104081</v>
      </c>
      <c r="E31" s="24">
        <f t="shared" si="3"/>
        <v>0.15820149875104081</v>
      </c>
      <c r="F31" s="25">
        <f>E31*$D$39</f>
        <v>0.50205523812809016</v>
      </c>
      <c r="G31" s="10">
        <f t="shared" ref="G31" si="5">2*F31</f>
        <v>1.0041104762561803</v>
      </c>
      <c r="H31" s="29" t="s">
        <v>26</v>
      </c>
      <c r="I31" s="26">
        <v>1</v>
      </c>
      <c r="J31" s="28">
        <v>0.96091000000000004</v>
      </c>
      <c r="K31" s="27">
        <f t="shared" si="4"/>
        <v>0.96091000000000004</v>
      </c>
      <c r="L31" s="26"/>
    </row>
    <row r="32" spans="1:15" x14ac:dyDescent="0.45">
      <c r="A32" s="13" t="s">
        <v>9</v>
      </c>
      <c r="B32" s="14">
        <f>SUM(B29:B31)</f>
        <v>99.199072631578929</v>
      </c>
      <c r="E32">
        <f>SUM(E29:E31)</f>
        <v>0.94532326367648778</v>
      </c>
    </row>
    <row r="34" spans="1:9" x14ac:dyDescent="0.45">
      <c r="E34" s="15" t="s">
        <v>10</v>
      </c>
      <c r="F34" s="16"/>
      <c r="G34" s="17">
        <v>3</v>
      </c>
      <c r="I34" s="30" t="s">
        <v>31</v>
      </c>
    </row>
    <row r="35" spans="1:9" x14ac:dyDescent="0.45">
      <c r="I35" s="23"/>
    </row>
    <row r="38" spans="1:9" x14ac:dyDescent="0.45">
      <c r="C38" s="18" t="s">
        <v>11</v>
      </c>
      <c r="D38" s="18"/>
      <c r="E38" s="18"/>
      <c r="F38" s="18"/>
    </row>
    <row r="39" spans="1:9" x14ac:dyDescent="0.45">
      <c r="C39" s="19" t="s">
        <v>12</v>
      </c>
      <c r="D39" s="18">
        <f>G34/E32</f>
        <v>3.1735175841675591</v>
      </c>
      <c r="E39" s="18"/>
      <c r="F39" s="18"/>
    </row>
    <row r="40" spans="1:9" x14ac:dyDescent="0.45">
      <c r="C40" s="18"/>
      <c r="D40" s="18"/>
      <c r="E40" s="18"/>
      <c r="F40" s="18"/>
    </row>
    <row r="41" spans="1:9" x14ac:dyDescent="0.45">
      <c r="C41" s="18" t="s">
        <v>13</v>
      </c>
      <c r="D41" s="18"/>
      <c r="E41" s="18"/>
      <c r="F41" s="18"/>
    </row>
    <row r="45" spans="1:9" x14ac:dyDescent="0.45">
      <c r="A45" s="1"/>
      <c r="B45" s="1"/>
      <c r="C45" s="4" t="s">
        <v>11</v>
      </c>
      <c r="D45" s="4"/>
      <c r="E45" s="4"/>
      <c r="F45" s="4"/>
      <c r="G45" s="1"/>
    </row>
    <row r="46" spans="1:9" x14ac:dyDescent="0.45">
      <c r="A46" s="1"/>
      <c r="B46" s="1"/>
      <c r="C46" s="5" t="s">
        <v>12</v>
      </c>
      <c r="D46" s="4">
        <v>8.3745448412082037</v>
      </c>
      <c r="E46" s="4"/>
      <c r="F46" s="4"/>
      <c r="G46" s="1"/>
    </row>
    <row r="47" spans="1:9" x14ac:dyDescent="0.45">
      <c r="A47" s="1"/>
      <c r="B47" s="1"/>
      <c r="C47" s="4"/>
      <c r="D47" s="4"/>
      <c r="E47" s="4"/>
      <c r="F47" s="4"/>
      <c r="G47" s="1"/>
    </row>
    <row r="48" spans="1:9" x14ac:dyDescent="0.45">
      <c r="A48" s="1"/>
      <c r="B48" s="1"/>
      <c r="C48" s="4" t="s">
        <v>13</v>
      </c>
      <c r="D48" s="4"/>
      <c r="E48" s="4"/>
      <c r="F48" s="4"/>
      <c r="G48" s="1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Shaunnamm</dc:creator>
  <cp:lastModifiedBy>Achilles</cp:lastModifiedBy>
  <dcterms:created xsi:type="dcterms:W3CDTF">2012-08-17T18:55:28Z</dcterms:created>
  <dcterms:modified xsi:type="dcterms:W3CDTF">2016-07-15T23:26:04Z</dcterms:modified>
</cp:coreProperties>
</file>