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4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<sst xmlns="http://schemas.openxmlformats.org/spreadsheetml/2006/main" count="104" uniqueCount="81">
  <si>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#62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</si>
  <si>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</si>
  <si>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</si>
  <si>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</si>
  <si>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</si>
  <si>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</si>
  <si>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</si>
  <si>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</si>
  <si>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</si>
  <si>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</si>
  <si>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</si>
  <si>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</si>
  <si>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</si>
  <si>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</si>
  <si>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</si>
  <si>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#80</t>
  </si>
  <si>
    <t>Ox</t>
  </si>
  <si>
    <t>Wt</t>
  </si>
  <si>
    <t>Percents</t>
  </si>
  <si>
    <t>Average</t>
  </si>
  <si>
    <t>Standard</t>
  </si>
  <si>
    <t>Dev</t>
  </si>
  <si>
    <t>SiO2</t>
  </si>
  <si>
    <t>MgO</t>
  </si>
  <si>
    <t>Na2O</t>
  </si>
  <si>
    <t>Al2O3</t>
  </si>
  <si>
    <t>TiO2</t>
  </si>
  <si>
    <t>FeO</t>
  </si>
  <si>
    <t>Totals</t>
  </si>
  <si>
    <t>Si</t>
  </si>
  <si>
    <t>Mg</t>
  </si>
  <si>
    <t>Na</t>
  </si>
  <si>
    <t>Al</t>
  </si>
  <si>
    <t>K</t>
  </si>
  <si>
    <t>Ca</t>
  </si>
  <si>
    <t>Ti</t>
  </si>
  <si>
    <t>Fe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</si>
  <si>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</si>
  <si>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</si>
  <si>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</si>
  <si>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</si>
  <si>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</si>
  <si>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</si>
  <si>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</si>
  <si>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</si>
  <si>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</si>
  <si>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</si>
  <si>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</si>
  <si>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kspar-OR1</t>
  </si>
  <si>
    <t>diopside</t>
  </si>
  <si>
    <t>albite-Cr</t>
  </si>
  <si>
    <t>PET</t>
  </si>
  <si>
    <t>rutile2</t>
  </si>
  <si>
    <t>LIF</t>
  </si>
  <si>
    <t>fayalite</t>
  </si>
  <si>
    <t>rhod-791</t>
  </si>
  <si>
    <t>CNISF*</t>
  </si>
  <si>
    <t>AlX</t>
  </si>
  <si>
    <r>
      <t>NaFe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</si>
  <si>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schorl</t>
  </si>
  <si>
    <t xml:space="preserve">WDS elementes: </t>
  </si>
  <si>
    <t>Na,Mg,Al,Si,&lt;Ti,Fe</t>
  </si>
  <si>
    <t>if buergerite, then:</t>
  </si>
  <si>
    <t>1) no F detected</t>
  </si>
  <si>
    <t>valence</t>
  </si>
  <si>
    <r>
      <t>(Na</t>
    </r>
    <r>
      <rPr>
        <vertAlign val="subscript"/>
        <sz val="14"/>
        <rFont val="Times New Roman"/>
        <family val="1"/>
      </rPr>
      <t>0.86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2.70</t>
    </r>
    <r>
      <rPr>
        <sz val="14"/>
        <rFont val="Times New Roman"/>
        <family val="1"/>
      </rPr>
      <t>(OH</t>
    </r>
    <r>
      <rPr>
        <vertAlign val="subscript"/>
        <sz val="14"/>
        <rFont val="Times New Roman"/>
        <family val="1"/>
      </rPr>
      <t>1.30</t>
    </r>
    <r>
      <rPr>
        <sz val="14"/>
        <rFont val="Times New Roman"/>
        <family val="1"/>
      </rPr>
      <t>))</t>
    </r>
  </si>
  <si>
    <t>ideal</t>
  </si>
  <si>
    <t>measured</t>
  </si>
  <si>
    <r>
      <t>(Na</t>
    </r>
    <r>
      <rPr>
        <vertAlign val="subscript"/>
        <sz val="14"/>
        <rFont val="Times New Roman"/>
        <family val="1"/>
      </rPr>
      <t>0.86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)Σ=1(Fe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2.68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</si>
  <si>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Cation numbers normalized to 24.5 O (excluding B2O3 and H2O)</t>
  </si>
  <si>
    <t>H2O*</t>
  </si>
  <si>
    <t>B2O3**</t>
  </si>
  <si>
    <t>H***</t>
  </si>
  <si>
    <t>B***</t>
  </si>
  <si>
    <t>*** = after normalizing to 31 O (including B2O3 and H2O)</t>
  </si>
  <si>
    <t>Total</t>
  </si>
  <si>
    <t>* = H2O assumed ideal from stoichiometry H2O=3.5</t>
  </si>
  <si>
    <t>** = estimated by difference</t>
  </si>
  <si>
    <t>H2O asumed ideal from stoichiometry; B2O3 estimated by difference</t>
  </si>
  <si>
    <t>schorl-R050304</t>
  </si>
  <si>
    <t>2) 61 negative charges assuming 1  (OH) instead of 1F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</si>
</sst>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12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Arial"/>
      <family val="2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1" fillId="3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4" borderId="0" xfId="0" applyFont="1" applyFill="1" applyBorder="1" applyAlignment="1">
      <alignment/>
    </xf>
    <xf numFmtId="15" fontId="2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A1">
      <selection activeCell="M35" sqref="M35"/>
    </sheetView>
  </sheetViews>
  <sheetFormatPr defaultColWidth="9.00390625" defaultRowHeight="13.5"/>
  <cols>
    <col min="1" max="25" width="5.25390625" style="1" customWidth="1"/>
    <col min="26" max="26" width="8.00390625" style="1" customWidth="1"/>
    <col min="27" max="16384" width="5.25390625" style="1" customWidth="1"/>
  </cols>
  <sheetData>
    <row r="1" spans="2:24" ht="12.75">
      <c r="B1" s="1" t="s">
        <v>79</v>
      </c>
      <c r="S1" s="16" t="s">
        <v>60</v>
      </c>
      <c r="T1" s="16"/>
      <c r="U1" s="16"/>
      <c r="V1" s="17" t="s">
        <v>61</v>
      </c>
      <c r="W1" s="16"/>
      <c r="X1" s="16"/>
    </row>
    <row r="2" spans="2:1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4" ht="12.75">
      <c r="A4" s="1" t="s">
        <v>22</v>
      </c>
      <c r="B4" s="2">
        <v>34.89</v>
      </c>
      <c r="C4" s="2">
        <v>34.5</v>
      </c>
      <c r="D4" s="2">
        <v>34.66</v>
      </c>
      <c r="E4" s="2">
        <v>34.4</v>
      </c>
      <c r="F4" s="2">
        <v>34.52</v>
      </c>
      <c r="G4" s="2">
        <v>34.43</v>
      </c>
      <c r="H4" s="2">
        <v>34.49</v>
      </c>
      <c r="I4" s="2">
        <v>34.34</v>
      </c>
      <c r="J4" s="2">
        <v>34.17</v>
      </c>
      <c r="K4" s="2">
        <v>34.17</v>
      </c>
      <c r="L4" s="2">
        <v>34.44</v>
      </c>
      <c r="M4" s="2">
        <v>35.04</v>
      </c>
      <c r="N4" s="2">
        <v>34.33</v>
      </c>
      <c r="O4" s="2">
        <v>34.52</v>
      </c>
      <c r="P4" s="2">
        <v>34.39</v>
      </c>
      <c r="Q4" s="2">
        <v>33.93</v>
      </c>
      <c r="R4" s="2"/>
      <c r="S4" s="2">
        <f>AVERAGE(B4:Q4)</f>
        <v>34.45125</v>
      </c>
      <c r="T4" s="2">
        <f>STDEV(B4:Q4)</f>
        <v>0.26582889233537177</v>
      </c>
      <c r="U4" s="2"/>
      <c r="V4" s="2"/>
      <c r="W4" s="2"/>
      <c r="X4" s="2"/>
    </row>
    <row r="5" spans="1:24" ht="12.75">
      <c r="A5" s="1" t="s">
        <v>23</v>
      </c>
      <c r="B5" s="2">
        <v>0.77</v>
      </c>
      <c r="C5" s="2">
        <v>0.74</v>
      </c>
      <c r="D5" s="2">
        <v>0.79</v>
      </c>
      <c r="E5" s="2">
        <v>0.85</v>
      </c>
      <c r="F5" s="2">
        <v>0.78</v>
      </c>
      <c r="G5" s="2">
        <v>0.84</v>
      </c>
      <c r="H5" s="2">
        <v>0.73</v>
      </c>
      <c r="I5" s="2">
        <v>0.74</v>
      </c>
      <c r="J5" s="2">
        <v>0.78</v>
      </c>
      <c r="K5" s="2">
        <v>0.77</v>
      </c>
      <c r="L5" s="2">
        <v>0.74</v>
      </c>
      <c r="M5" s="2">
        <v>0.72</v>
      </c>
      <c r="N5" s="2">
        <v>0.67</v>
      </c>
      <c r="O5" s="2">
        <v>0.78</v>
      </c>
      <c r="P5" s="2">
        <v>0.77</v>
      </c>
      <c r="Q5" s="2">
        <v>0.61</v>
      </c>
      <c r="R5" s="2"/>
      <c r="S5" s="2">
        <f aca="true" t="shared" si="0" ref="S5:S17">AVERAGE(B5:Q5)</f>
        <v>0.755</v>
      </c>
      <c r="T5" s="2">
        <f aca="true" t="shared" si="1" ref="T5:T17">STDEV(B5:Q5)</f>
        <v>0.05819507424745421</v>
      </c>
      <c r="U5" s="2"/>
      <c r="V5" s="2"/>
      <c r="W5" s="2"/>
      <c r="X5" s="2"/>
    </row>
    <row r="6" spans="1:24" ht="12.75">
      <c r="A6" s="1" t="s">
        <v>24</v>
      </c>
      <c r="B6" s="2">
        <v>2.58</v>
      </c>
      <c r="C6" s="2">
        <v>2.54</v>
      </c>
      <c r="D6" s="2">
        <v>2.58</v>
      </c>
      <c r="E6" s="2">
        <v>2.61</v>
      </c>
      <c r="F6" s="2">
        <v>2.57</v>
      </c>
      <c r="G6" s="2">
        <v>2.48</v>
      </c>
      <c r="H6" s="2">
        <v>2.59</v>
      </c>
      <c r="I6" s="2">
        <v>2.58</v>
      </c>
      <c r="J6" s="2">
        <v>2.53</v>
      </c>
      <c r="K6" s="2">
        <v>2.59</v>
      </c>
      <c r="L6" s="2">
        <v>2.47</v>
      </c>
      <c r="M6" s="2">
        <v>2.54</v>
      </c>
      <c r="N6" s="2">
        <v>2.57</v>
      </c>
      <c r="O6" s="2">
        <v>2.56</v>
      </c>
      <c r="P6" s="2">
        <v>2.57</v>
      </c>
      <c r="Q6" s="2">
        <v>2.64</v>
      </c>
      <c r="R6" s="2"/>
      <c r="S6" s="2">
        <f t="shared" si="0"/>
        <v>2.5625</v>
      </c>
      <c r="T6" s="2">
        <f t="shared" si="1"/>
        <v>0.04343577634469965</v>
      </c>
      <c r="U6" s="2"/>
      <c r="V6" s="2"/>
      <c r="W6" s="2"/>
      <c r="X6" s="2"/>
    </row>
    <row r="7" spans="1:24" ht="12.75">
      <c r="A7" s="1" t="s">
        <v>25</v>
      </c>
      <c r="B7" s="2">
        <v>30.29</v>
      </c>
      <c r="C7" s="2">
        <v>30.69</v>
      </c>
      <c r="D7" s="2">
        <v>30.2</v>
      </c>
      <c r="E7" s="2">
        <v>30.36</v>
      </c>
      <c r="F7" s="2">
        <v>30.04</v>
      </c>
      <c r="G7" s="2">
        <v>29.98</v>
      </c>
      <c r="H7" s="2">
        <v>29.89</v>
      </c>
      <c r="I7" s="2">
        <v>29.87</v>
      </c>
      <c r="J7" s="2">
        <v>29.95</v>
      </c>
      <c r="K7" s="2">
        <v>29.98</v>
      </c>
      <c r="L7" s="2">
        <v>29.93</v>
      </c>
      <c r="M7" s="2">
        <v>30.11</v>
      </c>
      <c r="N7" s="2">
        <v>29.73</v>
      </c>
      <c r="O7" s="2">
        <v>29.93</v>
      </c>
      <c r="P7" s="2">
        <v>29.89</v>
      </c>
      <c r="Q7" s="2">
        <v>29.96</v>
      </c>
      <c r="R7" s="2"/>
      <c r="S7" s="2">
        <f t="shared" si="0"/>
        <v>30.05</v>
      </c>
      <c r="T7" s="2">
        <f t="shared" si="1"/>
        <v>0.23554192832658638</v>
      </c>
      <c r="U7" s="2"/>
      <c r="V7" s="2"/>
      <c r="W7" s="2"/>
      <c r="X7" s="2"/>
    </row>
    <row r="8" spans="1:24" ht="12.75">
      <c r="A8" s="1" t="s">
        <v>26</v>
      </c>
      <c r="B8" s="2">
        <v>0.63</v>
      </c>
      <c r="C8" s="2">
        <v>0.68</v>
      </c>
      <c r="D8" s="2">
        <v>0.71</v>
      </c>
      <c r="E8" s="2">
        <v>0.73</v>
      </c>
      <c r="F8" s="2">
        <v>0.66</v>
      </c>
      <c r="G8" s="2">
        <v>0.63</v>
      </c>
      <c r="H8" s="2">
        <v>0.69</v>
      </c>
      <c r="I8" s="2">
        <v>0.57</v>
      </c>
      <c r="J8" s="2">
        <v>0.62</v>
      </c>
      <c r="K8" s="2">
        <v>0.58</v>
      </c>
      <c r="L8" s="2">
        <v>0.62</v>
      </c>
      <c r="M8" s="2">
        <v>0.6</v>
      </c>
      <c r="N8" s="2">
        <v>0.58</v>
      </c>
      <c r="O8" s="2">
        <v>0.58</v>
      </c>
      <c r="P8" s="2">
        <v>0.6</v>
      </c>
      <c r="Q8" s="2">
        <v>0.67</v>
      </c>
      <c r="R8" s="2"/>
      <c r="S8" s="2">
        <f t="shared" si="0"/>
        <v>0.634375</v>
      </c>
      <c r="T8" s="2">
        <f t="shared" si="1"/>
        <v>0.05019545132114431</v>
      </c>
      <c r="U8" s="2"/>
      <c r="V8" s="2"/>
      <c r="W8" s="2"/>
      <c r="X8" s="2"/>
    </row>
    <row r="9" spans="1:24" ht="12.75">
      <c r="A9" s="1" t="s">
        <v>27</v>
      </c>
      <c r="B9" s="2">
        <v>17.31</v>
      </c>
      <c r="C9" s="2">
        <v>16.83</v>
      </c>
      <c r="D9" s="2">
        <v>17.63</v>
      </c>
      <c r="E9" s="2">
        <v>17.41</v>
      </c>
      <c r="F9" s="2">
        <v>17.46</v>
      </c>
      <c r="G9" s="2">
        <v>17.3</v>
      </c>
      <c r="H9" s="2">
        <v>17.76</v>
      </c>
      <c r="I9" s="2">
        <v>17.97</v>
      </c>
      <c r="J9" s="2">
        <v>17.3</v>
      </c>
      <c r="K9" s="2">
        <v>17.39</v>
      </c>
      <c r="L9" s="2">
        <v>17.66</v>
      </c>
      <c r="M9" s="2">
        <v>18.03</v>
      </c>
      <c r="N9" s="2">
        <v>17.57</v>
      </c>
      <c r="O9" s="2">
        <v>17.57</v>
      </c>
      <c r="P9" s="2">
        <v>17.32</v>
      </c>
      <c r="Q9" s="2">
        <v>17.49</v>
      </c>
      <c r="R9" s="2"/>
      <c r="S9" s="2">
        <f t="shared" si="0"/>
        <v>17.5</v>
      </c>
      <c r="T9" s="2">
        <f t="shared" si="1"/>
        <v>0.2876340267306212</v>
      </c>
      <c r="U9" s="2"/>
      <c r="V9" s="2"/>
      <c r="W9" s="2"/>
      <c r="X9" s="2"/>
    </row>
    <row r="10" spans="1:24" ht="12.75">
      <c r="A10" s="1" t="s">
        <v>70</v>
      </c>
      <c r="B10" s="2">
        <v>3.5</v>
      </c>
      <c r="C10" s="2">
        <v>3.5</v>
      </c>
      <c r="D10" s="2">
        <v>3.5</v>
      </c>
      <c r="E10" s="2">
        <v>3.5</v>
      </c>
      <c r="F10" s="2">
        <v>3.5</v>
      </c>
      <c r="G10" s="2">
        <v>3.5</v>
      </c>
      <c r="H10" s="2">
        <v>3.5</v>
      </c>
      <c r="I10" s="2">
        <v>3.5</v>
      </c>
      <c r="J10" s="2">
        <v>3.5</v>
      </c>
      <c r="K10" s="2">
        <v>3.5</v>
      </c>
      <c r="L10" s="2">
        <v>3.5</v>
      </c>
      <c r="M10" s="2">
        <v>3.5</v>
      </c>
      <c r="N10" s="2">
        <v>3.5</v>
      </c>
      <c r="O10" s="2">
        <v>3.5</v>
      </c>
      <c r="P10" s="2">
        <v>3.5</v>
      </c>
      <c r="Q10" s="2">
        <v>3.5</v>
      </c>
      <c r="R10" s="2"/>
      <c r="S10" s="2">
        <f>AVERAGE(B10:Q10)</f>
        <v>3.5</v>
      </c>
      <c r="T10" s="2">
        <f>STDEV(B10:Q10)</f>
        <v>0</v>
      </c>
      <c r="U10" s="2"/>
      <c r="V10" s="2"/>
      <c r="W10" s="2"/>
      <c r="X10" s="2"/>
    </row>
    <row r="11" spans="1:24" ht="12.75">
      <c r="A11" s="1" t="s">
        <v>71</v>
      </c>
      <c r="B11" s="2">
        <f>100-SUM(B4:B10)</f>
        <v>10.030000000000001</v>
      </c>
      <c r="C11" s="2">
        <f aca="true" t="shared" si="2" ref="C11:Q11">100-SUM(C4:C10)</f>
        <v>10.519999999999996</v>
      </c>
      <c r="D11" s="2">
        <f t="shared" si="2"/>
        <v>9.930000000000021</v>
      </c>
      <c r="E11" s="2">
        <f t="shared" si="2"/>
        <v>10.14</v>
      </c>
      <c r="F11" s="2">
        <f t="shared" si="2"/>
        <v>10.469999999999999</v>
      </c>
      <c r="G11" s="2">
        <f t="shared" si="2"/>
        <v>10.840000000000003</v>
      </c>
      <c r="H11" s="2">
        <f t="shared" si="2"/>
        <v>10.349999999999994</v>
      </c>
      <c r="I11" s="2">
        <f t="shared" si="2"/>
        <v>10.430000000000007</v>
      </c>
      <c r="J11" s="2">
        <f t="shared" si="2"/>
        <v>11.149999999999991</v>
      </c>
      <c r="K11" s="2">
        <f t="shared" si="2"/>
        <v>11.019999999999996</v>
      </c>
      <c r="L11" s="2">
        <f t="shared" si="2"/>
        <v>10.64</v>
      </c>
      <c r="M11" s="2">
        <f t="shared" si="2"/>
        <v>9.460000000000008</v>
      </c>
      <c r="N11" s="2">
        <f t="shared" si="2"/>
        <v>11.050000000000011</v>
      </c>
      <c r="O11" s="2">
        <f t="shared" si="2"/>
        <v>10.560000000000002</v>
      </c>
      <c r="P11" s="2">
        <f t="shared" si="2"/>
        <v>10.960000000000008</v>
      </c>
      <c r="Q11" s="2">
        <f t="shared" si="2"/>
        <v>11.200000000000003</v>
      </c>
      <c r="R11" s="2"/>
      <c r="S11" s="2">
        <f>AVERAGE(B11:Q11)</f>
        <v>10.546875000000004</v>
      </c>
      <c r="T11" s="2">
        <f>STDEV(B11:Q11)</f>
        <v>0.48896787556372345</v>
      </c>
      <c r="U11" s="2"/>
      <c r="V11" s="2"/>
      <c r="W11" s="2"/>
      <c r="X11" s="2"/>
    </row>
    <row r="12" spans="1:24" ht="12.75">
      <c r="A12" s="1" t="s">
        <v>75</v>
      </c>
      <c r="B12" s="2">
        <f>SUM(B4:B11)</f>
        <v>100</v>
      </c>
      <c r="C12" s="2">
        <f aca="true" t="shared" si="3" ref="C12:Q12">SUM(C4:C11)</f>
        <v>100</v>
      </c>
      <c r="D12" s="2">
        <f t="shared" si="3"/>
        <v>100</v>
      </c>
      <c r="E12" s="2">
        <f t="shared" si="3"/>
        <v>100</v>
      </c>
      <c r="F12" s="2">
        <f t="shared" si="3"/>
        <v>100</v>
      </c>
      <c r="G12" s="2">
        <f t="shared" si="3"/>
        <v>100</v>
      </c>
      <c r="H12" s="2">
        <f t="shared" si="3"/>
        <v>100</v>
      </c>
      <c r="I12" s="2">
        <f t="shared" si="3"/>
        <v>100</v>
      </c>
      <c r="J12" s="2">
        <f t="shared" si="3"/>
        <v>100</v>
      </c>
      <c r="K12" s="2">
        <f t="shared" si="3"/>
        <v>100</v>
      </c>
      <c r="L12" s="2">
        <f t="shared" si="3"/>
        <v>100</v>
      </c>
      <c r="M12" s="2">
        <f t="shared" si="3"/>
        <v>100</v>
      </c>
      <c r="N12" s="2">
        <f t="shared" si="3"/>
        <v>100</v>
      </c>
      <c r="O12" s="2">
        <f t="shared" si="3"/>
        <v>100</v>
      </c>
      <c r="P12" s="2">
        <f t="shared" si="3"/>
        <v>100</v>
      </c>
      <c r="Q12" s="2">
        <f t="shared" si="3"/>
        <v>100</v>
      </c>
      <c r="R12" s="2"/>
      <c r="S12" s="2"/>
      <c r="T12" s="2"/>
      <c r="U12" s="2"/>
      <c r="V12" s="2"/>
      <c r="W12" s="2"/>
      <c r="X12" s="2"/>
    </row>
    <row r="13" spans="1:24" ht="12.75">
      <c r="A13" s="1" t="s">
        <v>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" t="s">
        <v>77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69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 t="s">
        <v>56</v>
      </c>
      <c r="V16" s="2"/>
      <c r="W16" s="2" t="s">
        <v>64</v>
      </c>
      <c r="X16" s="2"/>
    </row>
    <row r="17" spans="1:27" ht="12.75">
      <c r="A17" s="1" t="s">
        <v>29</v>
      </c>
      <c r="B17" s="2">
        <v>5.992</v>
      </c>
      <c r="C17" s="2">
        <v>5.942</v>
      </c>
      <c r="D17" s="2">
        <v>5.958</v>
      </c>
      <c r="E17" s="2">
        <v>5.924</v>
      </c>
      <c r="F17" s="2">
        <v>5.969</v>
      </c>
      <c r="G17" s="2">
        <v>5.974</v>
      </c>
      <c r="H17" s="2">
        <v>5.968</v>
      </c>
      <c r="I17" s="2">
        <v>5.957</v>
      </c>
      <c r="J17" s="2">
        <v>5.956</v>
      </c>
      <c r="K17" s="2">
        <v>5.951</v>
      </c>
      <c r="L17" s="2">
        <v>5.972</v>
      </c>
      <c r="M17" s="2">
        <v>6.001</v>
      </c>
      <c r="N17" s="2">
        <v>5.984</v>
      </c>
      <c r="O17" s="2">
        <v>5.98</v>
      </c>
      <c r="P17" s="2">
        <v>5.979</v>
      </c>
      <c r="Q17" s="2">
        <v>5.929</v>
      </c>
      <c r="R17" s="2"/>
      <c r="S17" s="2">
        <f t="shared" si="0"/>
        <v>5.96475</v>
      </c>
      <c r="T17" s="2">
        <f t="shared" si="1"/>
        <v>0.02138067663390544</v>
      </c>
      <c r="U17" s="2">
        <v>6</v>
      </c>
      <c r="V17" s="4">
        <v>6</v>
      </c>
      <c r="W17" s="11">
        <v>4</v>
      </c>
      <c r="X17" s="2">
        <f>V17*W17</f>
        <v>24</v>
      </c>
      <c r="AA17" s="2"/>
    </row>
    <row r="18" spans="1:27" ht="12.75">
      <c r="A18" s="1" t="s">
        <v>32</v>
      </c>
      <c r="B18" s="2">
        <v>6</v>
      </c>
      <c r="C18" s="2">
        <v>6</v>
      </c>
      <c r="D18" s="2">
        <v>6</v>
      </c>
      <c r="E18" s="2">
        <v>6</v>
      </c>
      <c r="F18" s="2">
        <v>6</v>
      </c>
      <c r="G18" s="2">
        <v>6</v>
      </c>
      <c r="H18" s="2">
        <v>6</v>
      </c>
      <c r="I18" s="2">
        <v>6</v>
      </c>
      <c r="J18" s="2">
        <v>6</v>
      </c>
      <c r="K18" s="2">
        <v>6</v>
      </c>
      <c r="L18" s="2">
        <v>6</v>
      </c>
      <c r="M18" s="2">
        <v>6</v>
      </c>
      <c r="N18" s="2">
        <v>6</v>
      </c>
      <c r="O18" s="2">
        <v>6</v>
      </c>
      <c r="P18" s="2">
        <v>6</v>
      </c>
      <c r="Q18" s="2">
        <v>6</v>
      </c>
      <c r="R18" s="2"/>
      <c r="S18" s="2">
        <f aca="true" t="shared" si="4" ref="S18:S24">AVERAGE(B18:Q18)</f>
        <v>6</v>
      </c>
      <c r="T18" s="2">
        <f aca="true" t="shared" si="5" ref="T18:T24">STDEV(B18:Q18)</f>
        <v>0</v>
      </c>
      <c r="U18" s="2">
        <v>6</v>
      </c>
      <c r="V18" s="4">
        <v>6</v>
      </c>
      <c r="W18" s="11">
        <v>3</v>
      </c>
      <c r="X18" s="2">
        <f aca="true" t="shared" si="6" ref="X18:X23">V18*W18</f>
        <v>18</v>
      </c>
      <c r="AA18" s="2"/>
    </row>
    <row r="19" spans="1:27" ht="12.75">
      <c r="A19" s="1" t="s">
        <v>36</v>
      </c>
      <c r="B19" s="2">
        <v>2.485</v>
      </c>
      <c r="C19" s="2">
        <v>2.424</v>
      </c>
      <c r="D19" s="2">
        <v>2.535</v>
      </c>
      <c r="E19" s="2">
        <v>2.507</v>
      </c>
      <c r="F19" s="2">
        <v>2.525</v>
      </c>
      <c r="G19" s="2">
        <v>2.511</v>
      </c>
      <c r="H19" s="2">
        <v>2.571</v>
      </c>
      <c r="I19" s="2">
        <v>2.606</v>
      </c>
      <c r="J19" s="2">
        <v>2.522</v>
      </c>
      <c r="K19" s="2">
        <v>2.532</v>
      </c>
      <c r="L19" s="2">
        <v>2.561</v>
      </c>
      <c r="M19" s="2">
        <v>2.582</v>
      </c>
      <c r="N19" s="2">
        <v>2.56</v>
      </c>
      <c r="O19" s="2">
        <v>2.545</v>
      </c>
      <c r="P19" s="2">
        <v>2.519</v>
      </c>
      <c r="Q19" s="2">
        <v>2.556</v>
      </c>
      <c r="R19" s="2"/>
      <c r="S19" s="2">
        <f t="shared" si="4"/>
        <v>2.5338125</v>
      </c>
      <c r="T19" s="2">
        <f t="shared" si="5"/>
        <v>0.042489557540661846</v>
      </c>
      <c r="U19" s="2">
        <f>S19*3/2.94</f>
        <v>2.5855229591836735</v>
      </c>
      <c r="V19" s="4">
        <f>3-SUM(V20:V22)</f>
        <v>2.68</v>
      </c>
      <c r="W19" s="12">
        <v>2</v>
      </c>
      <c r="X19" s="2">
        <f t="shared" si="6"/>
        <v>5.36</v>
      </c>
      <c r="AA19" s="2"/>
    </row>
    <row r="20" spans="1:27" ht="12.75">
      <c r="A20" s="1" t="s">
        <v>30</v>
      </c>
      <c r="B20" s="2">
        <v>0.197</v>
      </c>
      <c r="C20" s="2">
        <v>0.19</v>
      </c>
      <c r="D20" s="2">
        <v>0.203</v>
      </c>
      <c r="E20" s="2">
        <v>0.219</v>
      </c>
      <c r="F20" s="2">
        <v>0.202</v>
      </c>
      <c r="G20" s="2">
        <v>0.217</v>
      </c>
      <c r="H20" s="2">
        <v>0.189</v>
      </c>
      <c r="I20" s="2">
        <v>0.19</v>
      </c>
      <c r="J20" s="2">
        <v>0.203</v>
      </c>
      <c r="K20" s="2">
        <v>0.201</v>
      </c>
      <c r="L20" s="2">
        <v>0.19</v>
      </c>
      <c r="M20" s="2">
        <v>0.183</v>
      </c>
      <c r="N20" s="2">
        <v>0.173</v>
      </c>
      <c r="O20" s="2">
        <v>0.202</v>
      </c>
      <c r="P20" s="2">
        <v>0.199</v>
      </c>
      <c r="Q20" s="2">
        <v>0.159</v>
      </c>
      <c r="R20" s="2"/>
      <c r="S20" s="2">
        <f t="shared" si="4"/>
        <v>0.19481249999999997</v>
      </c>
      <c r="T20" s="2">
        <f t="shared" si="5"/>
        <v>0.015003194104368048</v>
      </c>
      <c r="U20" s="2">
        <v>0.22</v>
      </c>
      <c r="V20" s="4">
        <v>0.22</v>
      </c>
      <c r="W20" s="11">
        <v>2</v>
      </c>
      <c r="X20" s="2">
        <f t="shared" si="6"/>
        <v>0.44</v>
      </c>
      <c r="AA20" s="2"/>
    </row>
    <row r="21" spans="1:27" ht="12.75">
      <c r="A21" s="1" t="s">
        <v>57</v>
      </c>
      <c r="B21" s="2">
        <v>0.13</v>
      </c>
      <c r="C21" s="2">
        <v>0.2290000000000001</v>
      </c>
      <c r="D21" s="2">
        <v>0.12</v>
      </c>
      <c r="E21" s="2">
        <v>0.16199999999999992</v>
      </c>
      <c r="F21" s="2">
        <v>0.12199999999999989</v>
      </c>
      <c r="G21" s="2">
        <v>0.13100000000000023</v>
      </c>
      <c r="H21" s="2">
        <v>0.09600000000000009</v>
      </c>
      <c r="I21" s="2">
        <v>0.1070000000000002</v>
      </c>
      <c r="J21" s="2">
        <v>0.15299999999999958</v>
      </c>
      <c r="K21" s="2">
        <v>0.15399999999999991</v>
      </c>
      <c r="L21" s="2">
        <v>0.11699999999999999</v>
      </c>
      <c r="M21" s="2">
        <v>0.07699999999999996</v>
      </c>
      <c r="N21" s="2">
        <v>0.10799999999999965</v>
      </c>
      <c r="O21" s="2">
        <v>0.1120000000000001</v>
      </c>
      <c r="P21" s="2">
        <v>0.12399999999999967</v>
      </c>
      <c r="Q21" s="2">
        <v>0.1689999999999996</v>
      </c>
      <c r="R21" s="2"/>
      <c r="S21" s="2">
        <f t="shared" si="4"/>
        <v>0.13193749999999993</v>
      </c>
      <c r="T21" s="2">
        <f t="shared" si="5"/>
        <v>0.035649158475341204</v>
      </c>
      <c r="U21" s="2">
        <v>0.09</v>
      </c>
      <c r="V21" s="4">
        <v>0.06</v>
      </c>
      <c r="W21" s="11">
        <v>3</v>
      </c>
      <c r="X21" s="2">
        <f t="shared" si="6"/>
        <v>0.18</v>
      </c>
      <c r="AA21" s="2"/>
    </row>
    <row r="22" spans="1:27" ht="12.75">
      <c r="A22" s="1" t="s">
        <v>35</v>
      </c>
      <c r="B22" s="2">
        <v>0.082</v>
      </c>
      <c r="C22" s="2">
        <v>0.088</v>
      </c>
      <c r="D22" s="2">
        <v>0.092</v>
      </c>
      <c r="E22" s="2">
        <v>0.095</v>
      </c>
      <c r="F22" s="2">
        <v>0.086</v>
      </c>
      <c r="G22" s="2">
        <v>0.082</v>
      </c>
      <c r="H22" s="2">
        <v>0.09</v>
      </c>
      <c r="I22" s="2">
        <v>0.075</v>
      </c>
      <c r="J22" s="2">
        <v>0.081</v>
      </c>
      <c r="K22" s="2">
        <v>0.076</v>
      </c>
      <c r="L22" s="2">
        <v>0.08</v>
      </c>
      <c r="M22" s="2">
        <v>0.077</v>
      </c>
      <c r="N22" s="2">
        <v>0.075</v>
      </c>
      <c r="O22" s="2">
        <v>0.076</v>
      </c>
      <c r="P22" s="2">
        <v>0.078</v>
      </c>
      <c r="Q22" s="2">
        <v>0.088</v>
      </c>
      <c r="R22" s="2"/>
      <c r="S22" s="2">
        <f t="shared" si="4"/>
        <v>0.0825625</v>
      </c>
      <c r="T22" s="2">
        <f t="shared" si="5"/>
        <v>0.006490698472943368</v>
      </c>
      <c r="U22" s="2">
        <v>0.07</v>
      </c>
      <c r="V22" s="4">
        <v>0.04</v>
      </c>
      <c r="W22" s="11">
        <v>4</v>
      </c>
      <c r="X22" s="2">
        <f t="shared" si="6"/>
        <v>0.16</v>
      </c>
      <c r="AA22" s="2"/>
    </row>
    <row r="23" spans="1:27" ht="12.75">
      <c r="A23" s="1" t="s">
        <v>31</v>
      </c>
      <c r="B23" s="2">
        <v>0.86</v>
      </c>
      <c r="C23" s="2">
        <v>0.847</v>
      </c>
      <c r="D23" s="2">
        <v>0.861</v>
      </c>
      <c r="E23" s="2">
        <v>0.871</v>
      </c>
      <c r="F23" s="2">
        <v>0.863</v>
      </c>
      <c r="G23" s="2">
        <v>0.833</v>
      </c>
      <c r="H23" s="2">
        <v>0.868</v>
      </c>
      <c r="I23" s="2">
        <v>0.866</v>
      </c>
      <c r="J23" s="2">
        <v>0.855</v>
      </c>
      <c r="K23" s="2">
        <v>0.874</v>
      </c>
      <c r="L23" s="2">
        <v>0.829</v>
      </c>
      <c r="M23" s="2">
        <v>0.842</v>
      </c>
      <c r="N23" s="2">
        <v>0.867</v>
      </c>
      <c r="O23" s="2">
        <v>0.858</v>
      </c>
      <c r="P23" s="2">
        <v>0.865</v>
      </c>
      <c r="Q23" s="2">
        <v>0.895</v>
      </c>
      <c r="R23" s="2"/>
      <c r="S23" s="2">
        <f t="shared" si="4"/>
        <v>0.8596250000000002</v>
      </c>
      <c r="T23" s="2">
        <f t="shared" si="5"/>
        <v>0.01619825093437153</v>
      </c>
      <c r="U23" s="2">
        <v>0.84</v>
      </c>
      <c r="V23" s="4">
        <v>0.86</v>
      </c>
      <c r="W23" s="11">
        <v>1</v>
      </c>
      <c r="X23" s="2">
        <f t="shared" si="6"/>
        <v>0.86</v>
      </c>
      <c r="AA23" s="2"/>
    </row>
    <row r="24" spans="1:27" ht="12.75">
      <c r="A24" s="1" t="s">
        <v>28</v>
      </c>
      <c r="B24" s="2">
        <f aca="true" t="shared" si="7" ref="B24:Q24">SUM(B17:B23)</f>
        <v>15.746</v>
      </c>
      <c r="C24" s="2">
        <f t="shared" si="7"/>
        <v>15.719999999999999</v>
      </c>
      <c r="D24" s="2">
        <f t="shared" si="7"/>
        <v>15.769</v>
      </c>
      <c r="E24" s="2">
        <f t="shared" si="7"/>
        <v>15.777999999999999</v>
      </c>
      <c r="F24" s="2">
        <f t="shared" si="7"/>
        <v>15.767000000000001</v>
      </c>
      <c r="G24" s="2">
        <f t="shared" si="7"/>
        <v>15.748000000000001</v>
      </c>
      <c r="H24" s="2">
        <f t="shared" si="7"/>
        <v>15.782</v>
      </c>
      <c r="I24" s="2">
        <f t="shared" si="7"/>
        <v>15.800999999999998</v>
      </c>
      <c r="J24" s="2">
        <f t="shared" si="7"/>
        <v>15.77</v>
      </c>
      <c r="K24" s="2">
        <f t="shared" si="7"/>
        <v>15.788000000000002</v>
      </c>
      <c r="L24" s="2">
        <f t="shared" si="7"/>
        <v>15.749</v>
      </c>
      <c r="M24" s="2">
        <f t="shared" si="7"/>
        <v>15.762000000000002</v>
      </c>
      <c r="N24" s="2">
        <f t="shared" si="7"/>
        <v>15.767</v>
      </c>
      <c r="O24" s="2">
        <f t="shared" si="7"/>
        <v>15.773000000000001</v>
      </c>
      <c r="P24" s="2">
        <f t="shared" si="7"/>
        <v>15.763999999999998</v>
      </c>
      <c r="Q24" s="2">
        <f t="shared" si="7"/>
        <v>15.795999999999998</v>
      </c>
      <c r="R24" s="2"/>
      <c r="S24" s="2">
        <f t="shared" si="4"/>
        <v>15.7675</v>
      </c>
      <c r="T24" s="2">
        <f t="shared" si="5"/>
        <v>0.020327321514955497</v>
      </c>
      <c r="U24" s="2">
        <f>SUM(U17:U23)</f>
        <v>15.805522959183675</v>
      </c>
      <c r="V24" s="2"/>
      <c r="W24" s="2"/>
      <c r="X24" s="5">
        <f>SUM(X17:X23)</f>
        <v>48.99999999999999</v>
      </c>
      <c r="AA24" s="2"/>
    </row>
    <row r="25" spans="19:27" ht="12.75">
      <c r="S25" s="2"/>
      <c r="T25" s="2"/>
      <c r="W25" s="2"/>
      <c r="X25" s="2"/>
      <c r="AA25" s="2"/>
    </row>
    <row r="26" spans="1:22" ht="12.75">
      <c r="A26" s="1" t="s">
        <v>72</v>
      </c>
      <c r="B26" s="2">
        <v>4.019790723680848</v>
      </c>
      <c r="C26" s="2">
        <v>4.002315961683023</v>
      </c>
      <c r="D26" s="2">
        <v>4.030092706352653</v>
      </c>
      <c r="E26" s="2">
        <v>4.0240157981676425</v>
      </c>
      <c r="F26" s="2">
        <v>4.0168229283033945</v>
      </c>
      <c r="G26" s="2">
        <v>4.005814348366371</v>
      </c>
      <c r="H26" s="2">
        <v>4.02564837217738</v>
      </c>
      <c r="I26" s="2">
        <v>4.028514847363568</v>
      </c>
      <c r="J26" s="2">
        <v>4.001969810447246</v>
      </c>
      <c r="K26" s="2">
        <v>4.006959482325098</v>
      </c>
      <c r="L26" s="2">
        <v>4.0160162856670585</v>
      </c>
      <c r="M26" s="2">
        <v>4.043378523282856</v>
      </c>
      <c r="N26" s="2">
        <v>4.008340377989177</v>
      </c>
      <c r="O26" s="2">
        <v>4.01681177521001</v>
      </c>
      <c r="P26" s="2">
        <v>4.005236341400037</v>
      </c>
      <c r="Q26" s="2">
        <v>4.0074109432517675</v>
      </c>
      <c r="R26" s="2"/>
      <c r="S26" s="2">
        <f>AVERAGE(B26:Q26)</f>
        <v>4.016196201604258</v>
      </c>
      <c r="T26" s="2">
        <f>STDEV(B26:Q26)</f>
        <v>0.011818401398905474</v>
      </c>
      <c r="V26" s="4">
        <v>4</v>
      </c>
    </row>
    <row r="27" spans="1:22" ht="12.75">
      <c r="A27" s="1" t="s">
        <v>73</v>
      </c>
      <c r="B27" s="2">
        <v>2.980863451978373</v>
      </c>
      <c r="C27" s="2">
        <v>3.1128974685300586</v>
      </c>
      <c r="D27" s="2">
        <v>2.9587072139237365</v>
      </c>
      <c r="E27" s="2">
        <v>3.0167223275925816</v>
      </c>
      <c r="F27" s="2">
        <v>3.1093318434553034</v>
      </c>
      <c r="G27" s="2">
        <v>3.2103900859397587</v>
      </c>
      <c r="H27" s="2">
        <v>3.0804480800334573</v>
      </c>
      <c r="I27" s="2">
        <v>3.106468703322423</v>
      </c>
      <c r="J27" s="2">
        <v>3.2990308828977266</v>
      </c>
      <c r="K27" s="2">
        <v>3.264632133410431</v>
      </c>
      <c r="L27" s="2">
        <v>3.1591831096059795</v>
      </c>
      <c r="M27" s="2">
        <v>2.827959867386976</v>
      </c>
      <c r="N27" s="2">
        <v>3.2746476511325717</v>
      </c>
      <c r="O27" s="2">
        <v>3.136050916774848</v>
      </c>
      <c r="P27" s="2">
        <v>3.2454610979293386</v>
      </c>
      <c r="Q27" s="2">
        <v>3.3183302647332686</v>
      </c>
      <c r="R27" s="2"/>
      <c r="S27" s="2">
        <f>AVERAGE(B27:Q27)</f>
        <v>3.1313203186654266</v>
      </c>
      <c r="T27" s="2">
        <f>STDEV(B27:Q27)</f>
        <v>0.13738376280790737</v>
      </c>
      <c r="V27" s="4">
        <v>3</v>
      </c>
    </row>
    <row r="28" spans="1:27" ht="12.75">
      <c r="A28" s="1" t="s">
        <v>74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AA28" s="2"/>
    </row>
    <row r="29" spans="24:27" ht="12.75">
      <c r="X29" s="8"/>
      <c r="Y29" s="10"/>
      <c r="Z29" s="10"/>
      <c r="AA29" s="8"/>
    </row>
    <row r="30" spans="3:23" ht="23.25">
      <c r="C30" s="1" t="s">
        <v>66</v>
      </c>
      <c r="E30" s="3" t="s">
        <v>58</v>
      </c>
      <c r="L30" s="10" t="s">
        <v>59</v>
      </c>
      <c r="M30" s="13"/>
      <c r="S30" s="6"/>
      <c r="U30" s="15"/>
      <c r="V30" s="10"/>
      <c r="W30" s="10"/>
    </row>
    <row r="31" spans="3:18" ht="23.25">
      <c r="C31" s="1" t="s">
        <v>67</v>
      </c>
      <c r="E31" s="14" t="s">
        <v>68</v>
      </c>
      <c r="R31" s="1" t="s">
        <v>78</v>
      </c>
    </row>
    <row r="32" spans="14:24" ht="12.75"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8" ht="12.75">
      <c r="A33" s="1" t="s">
        <v>38</v>
      </c>
      <c r="B33" s="1" t="s">
        <v>39</v>
      </c>
      <c r="C33" s="1" t="s">
        <v>40</v>
      </c>
      <c r="D33" s="1" t="s">
        <v>41</v>
      </c>
      <c r="E33" s="1" t="s">
        <v>42</v>
      </c>
      <c r="F33" s="1" t="s">
        <v>43</v>
      </c>
      <c r="G33" s="1" t="s">
        <v>44</v>
      </c>
      <c r="H33" s="1" t="s">
        <v>45</v>
      </c>
    </row>
    <row r="34" spans="1:8" ht="12.75">
      <c r="A34" s="1" t="s">
        <v>46</v>
      </c>
      <c r="B34" s="1" t="s">
        <v>29</v>
      </c>
      <c r="C34" s="1" t="s">
        <v>47</v>
      </c>
      <c r="D34" s="1">
        <v>20</v>
      </c>
      <c r="E34" s="1">
        <v>10</v>
      </c>
      <c r="F34" s="1">
        <v>600</v>
      </c>
      <c r="G34" s="1">
        <v>-600</v>
      </c>
      <c r="H34" s="1" t="s">
        <v>48</v>
      </c>
    </row>
    <row r="35" spans="1:8" ht="12.75">
      <c r="A35" s="1" t="s">
        <v>46</v>
      </c>
      <c r="B35" s="1" t="s">
        <v>30</v>
      </c>
      <c r="C35" s="1" t="s">
        <v>47</v>
      </c>
      <c r="D35" s="1">
        <v>20</v>
      </c>
      <c r="E35" s="1">
        <v>10</v>
      </c>
      <c r="F35" s="1">
        <v>400</v>
      </c>
      <c r="G35" s="1">
        <v>-600</v>
      </c>
      <c r="H35" s="1" t="s">
        <v>49</v>
      </c>
    </row>
    <row r="36" spans="1:8" ht="12.75">
      <c r="A36" s="1" t="s">
        <v>46</v>
      </c>
      <c r="B36" s="1" t="s">
        <v>31</v>
      </c>
      <c r="C36" s="1" t="s">
        <v>47</v>
      </c>
      <c r="D36" s="1">
        <v>20</v>
      </c>
      <c r="E36" s="1">
        <v>10</v>
      </c>
      <c r="F36" s="1">
        <v>600</v>
      </c>
      <c r="G36" s="1">
        <v>-600</v>
      </c>
      <c r="H36" s="1" t="s">
        <v>50</v>
      </c>
    </row>
    <row r="37" spans="1:8" ht="12.75">
      <c r="A37" s="1" t="s">
        <v>46</v>
      </c>
      <c r="B37" s="1" t="s">
        <v>32</v>
      </c>
      <c r="C37" s="1" t="s">
        <v>47</v>
      </c>
      <c r="D37" s="1">
        <v>20</v>
      </c>
      <c r="E37" s="1">
        <v>10</v>
      </c>
      <c r="F37" s="1">
        <v>600</v>
      </c>
      <c r="G37" s="1">
        <v>-600</v>
      </c>
      <c r="H37" s="1" t="s">
        <v>48</v>
      </c>
    </row>
    <row r="38" spans="1:8" ht="12.75">
      <c r="A38" s="1" t="s">
        <v>51</v>
      </c>
      <c r="B38" s="1" t="s">
        <v>33</v>
      </c>
      <c r="C38" s="1" t="s">
        <v>47</v>
      </c>
      <c r="D38" s="1">
        <v>20</v>
      </c>
      <c r="E38" s="1">
        <v>10</v>
      </c>
      <c r="F38" s="1">
        <v>500</v>
      </c>
      <c r="G38" s="1">
        <v>-500</v>
      </c>
      <c r="H38" s="1" t="s">
        <v>48</v>
      </c>
    </row>
    <row r="39" spans="1:8" ht="12.75">
      <c r="A39" s="1" t="s">
        <v>51</v>
      </c>
      <c r="B39" s="1" t="s">
        <v>34</v>
      </c>
      <c r="C39" s="1" t="s">
        <v>47</v>
      </c>
      <c r="D39" s="1">
        <v>20</v>
      </c>
      <c r="E39" s="1">
        <v>10</v>
      </c>
      <c r="F39" s="1">
        <v>500</v>
      </c>
      <c r="G39" s="1">
        <v>-500</v>
      </c>
      <c r="H39" s="1" t="s">
        <v>49</v>
      </c>
    </row>
    <row r="40" spans="1:8" ht="12.75">
      <c r="A40" s="1" t="s">
        <v>51</v>
      </c>
      <c r="B40" s="1" t="s">
        <v>35</v>
      </c>
      <c r="C40" s="1" t="s">
        <v>47</v>
      </c>
      <c r="D40" s="1">
        <v>20</v>
      </c>
      <c r="E40" s="1">
        <v>10</v>
      </c>
      <c r="F40" s="1">
        <v>500</v>
      </c>
      <c r="G40" s="1">
        <v>-500</v>
      </c>
      <c r="H40" s="1" t="s">
        <v>52</v>
      </c>
    </row>
    <row r="41" spans="1:33" ht="12.75">
      <c r="A41" s="1" t="s">
        <v>53</v>
      </c>
      <c r="B41" s="1" t="s">
        <v>36</v>
      </c>
      <c r="C41" s="1" t="s">
        <v>47</v>
      </c>
      <c r="D41" s="1">
        <v>20</v>
      </c>
      <c r="E41" s="1">
        <v>10</v>
      </c>
      <c r="F41" s="1">
        <v>500</v>
      </c>
      <c r="G41" s="1">
        <v>-250</v>
      </c>
      <c r="H41" s="1" t="s">
        <v>54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2.75">
      <c r="A42" s="1" t="s">
        <v>53</v>
      </c>
      <c r="B42" s="1" t="s">
        <v>37</v>
      </c>
      <c r="C42" s="1" t="s">
        <v>47</v>
      </c>
      <c r="D42" s="1">
        <v>20</v>
      </c>
      <c r="E42" s="1">
        <v>10</v>
      </c>
      <c r="F42" s="1">
        <v>500</v>
      </c>
      <c r="G42" s="1">
        <v>-500</v>
      </c>
      <c r="H42" s="1" t="s">
        <v>55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7:33" ht="12.75"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6" spans="4:7" ht="12.75">
      <c r="D46" s="7" t="s">
        <v>62</v>
      </c>
      <c r="E46" s="7"/>
      <c r="F46" s="7"/>
      <c r="G46" s="1" t="s">
        <v>63</v>
      </c>
    </row>
    <row r="47" ht="12.75">
      <c r="G47" s="1" t="s">
        <v>80</v>
      </c>
    </row>
    <row r="49" spans="7:19" ht="23.25">
      <c r="G49" s="9" t="s">
        <v>65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2006-10-24T18:57:23Z</dcterms:created>
  <dcterms:modified xsi:type="dcterms:W3CDTF">2008-02-20T23:25:18Z</dcterms:modified>
  <cp:category/>
  <cp:version/>
  <cp:contentType/>
  <cp:contentStatus/>
</cp:coreProperties>
</file>