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190" yWindow="510" windowWidth="17475" windowHeight="9825"/>
  </bookViews>
  <sheets>
    <sheet name="R130732" sheetId="3" r:id="rId1"/>
    <sheet name="Sheet1" sheetId="4" r:id="rId2"/>
  </sheets>
  <calcPr calcId="145621" concurrentCalc="0"/>
</workbook>
</file>

<file path=xl/calcChain.xml><?xml version="1.0" encoding="utf-8"?>
<calcChain xmlns="http://schemas.openxmlformats.org/spreadsheetml/2006/main">
  <c r="F27" i="3" l="1"/>
  <c r="E27" i="3"/>
  <c r="F25" i="3"/>
  <c r="E25" i="3"/>
  <c r="F24" i="3"/>
  <c r="E24" i="3"/>
  <c r="F23" i="3"/>
  <c r="E23" i="3"/>
  <c r="F26" i="3"/>
  <c r="E26" i="3"/>
  <c r="I19" i="3"/>
  <c r="H19" i="3"/>
  <c r="G19" i="3"/>
  <c r="F19" i="3"/>
  <c r="E19" i="3"/>
  <c r="D19" i="3"/>
  <c r="I18" i="3"/>
  <c r="H18" i="3"/>
  <c r="G18" i="3"/>
  <c r="F18" i="3"/>
  <c r="E18" i="3"/>
  <c r="D18" i="3"/>
  <c r="H16" i="4"/>
  <c r="G16" i="4"/>
  <c r="F16" i="4"/>
  <c r="E16" i="4"/>
  <c r="D16" i="4"/>
  <c r="C16" i="4"/>
  <c r="H15" i="4"/>
  <c r="G15" i="4"/>
  <c r="F15" i="4"/>
  <c r="E15" i="4"/>
  <c r="D15" i="4"/>
  <c r="C15" i="4"/>
  <c r="E28" i="3"/>
  <c r="F28" i="3"/>
  <c r="C29" i="3"/>
  <c r="F29" i="3"/>
  <c r="D34" i="3"/>
  <c r="G24" i="3"/>
  <c r="H24" i="3"/>
  <c r="G27" i="3"/>
  <c r="H27" i="3"/>
  <c r="G23" i="3"/>
  <c r="H23" i="3"/>
  <c r="G26" i="3"/>
  <c r="H26" i="3"/>
  <c r="G25" i="3"/>
  <c r="H25" i="3"/>
  <c r="G28" i="3"/>
  <c r="H28" i="3"/>
</calcChain>
</file>

<file path=xl/sharedStrings.xml><?xml version="1.0" encoding="utf-8"?>
<sst xmlns="http://schemas.openxmlformats.org/spreadsheetml/2006/main" count="75" uniqueCount="37">
  <si>
    <t>Oxide</t>
  </si>
  <si>
    <t>MgO</t>
  </si>
  <si>
    <t>Total</t>
  </si>
  <si>
    <t>Point#</t>
  </si>
  <si>
    <t>Comment</t>
  </si>
  <si>
    <t>Average:</t>
  </si>
  <si>
    <t>Std. Dev.:</t>
  </si>
  <si>
    <t>Wt % Oxide</t>
  </si>
  <si>
    <t>Oxide MW</t>
  </si>
  <si>
    <t>Mol #</t>
  </si>
  <si>
    <t>Atom Prop.</t>
  </si>
  <si>
    <t>Anion Prop.</t>
  </si>
  <si>
    <t># Ions/formula</t>
  </si>
  <si>
    <r>
      <t>H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O+</t>
    </r>
  </si>
  <si>
    <t>Total:</t>
  </si>
  <si>
    <t>Enter Oxygens in formula:</t>
  </si>
  <si>
    <t>Oxygen Factor Calculation:</t>
  </si>
  <si>
    <t>Ideal Chemistry:</t>
  </si>
  <si>
    <t>Measured Chemistry:</t>
  </si>
  <si>
    <t xml:space="preserve">Beam Size :  5 µm </t>
  </si>
  <si>
    <t xml:space="preserve">Standard Name :   </t>
  </si>
  <si>
    <t>MnO</t>
  </si>
  <si>
    <t xml:space="preserve"> Mg On ol-fo92 </t>
  </si>
  <si>
    <t xml:space="preserve"> Mn On rhod791 </t>
  </si>
  <si>
    <t xml:space="preserve"> Fe On fayalite </t>
  </si>
  <si>
    <t>Tetrawickmanite</t>
  </si>
  <si>
    <t>R100003</t>
  </si>
  <si>
    <t>FeO</t>
  </si>
  <si>
    <t>SnO2</t>
  </si>
  <si>
    <t>WO3</t>
  </si>
  <si>
    <r>
      <t>SnO</t>
    </r>
    <r>
      <rPr>
        <vertAlign val="subscript"/>
        <sz val="10"/>
        <rFont val="Arial"/>
        <family val="2"/>
      </rPr>
      <t>2</t>
    </r>
  </si>
  <si>
    <r>
      <t>WO</t>
    </r>
    <r>
      <rPr>
        <vertAlign val="subscript"/>
        <sz val="10"/>
        <rFont val="Arial"/>
        <family val="2"/>
      </rPr>
      <t>3</t>
    </r>
  </si>
  <si>
    <r>
      <t>Mn</t>
    </r>
    <r>
      <rPr>
        <vertAlign val="superscript"/>
        <sz val="14"/>
        <color rgb="FF333333"/>
        <rFont val="Calibri"/>
        <family val="2"/>
        <scheme val="minor"/>
      </rPr>
      <t>2+</t>
    </r>
    <r>
      <rPr>
        <sz val="14"/>
        <color rgb="FF333333"/>
        <rFont val="Calibri"/>
        <family val="2"/>
        <scheme val="minor"/>
      </rPr>
      <t>Sn</t>
    </r>
    <r>
      <rPr>
        <vertAlign val="superscript"/>
        <sz val="14"/>
        <color rgb="FF333333"/>
        <rFont val="Calibri"/>
        <family val="2"/>
        <scheme val="minor"/>
      </rPr>
      <t>4+</t>
    </r>
    <r>
      <rPr>
        <sz val="14"/>
        <color rgb="FF333333"/>
        <rFont val="Calibri"/>
        <family val="2"/>
        <scheme val="minor"/>
      </rPr>
      <t>(OH)</t>
    </r>
    <r>
      <rPr>
        <vertAlign val="subscript"/>
        <sz val="14"/>
        <color rgb="FF333333"/>
        <rFont val="Calibri"/>
        <family val="2"/>
        <scheme val="minor"/>
      </rPr>
      <t>6</t>
    </r>
  </si>
  <si>
    <r>
      <t>(Mn</t>
    </r>
    <r>
      <rPr>
        <vertAlign val="superscript"/>
        <sz val="14"/>
        <color rgb="FF333333"/>
        <rFont val="Calibri"/>
        <family val="2"/>
        <scheme val="minor"/>
      </rPr>
      <t>2+</t>
    </r>
    <r>
      <rPr>
        <vertAlign val="subscript"/>
        <sz val="14"/>
        <color rgb="FF333333"/>
        <rFont val="Calibri"/>
        <family val="2"/>
        <scheme val="minor"/>
      </rPr>
      <t>0.94</t>
    </r>
    <r>
      <rPr>
        <sz val="14"/>
        <color rgb="FF333333"/>
        <rFont val="Calibri"/>
        <family val="2"/>
        <scheme val="minor"/>
      </rPr>
      <t>Mg</t>
    </r>
    <r>
      <rPr>
        <vertAlign val="superscript"/>
        <sz val="14"/>
        <color rgb="FF333333"/>
        <rFont val="Calibri"/>
        <family val="2"/>
        <scheme val="minor"/>
      </rPr>
      <t>2+</t>
    </r>
    <r>
      <rPr>
        <vertAlign val="subscript"/>
        <sz val="14"/>
        <color rgb="FF333333"/>
        <rFont val="Calibri"/>
        <family val="2"/>
        <scheme val="minor"/>
      </rPr>
      <t>0.05</t>
    </r>
    <r>
      <rPr>
        <sz val="14"/>
        <color rgb="FF333333"/>
        <rFont val="Calibri"/>
        <family val="2"/>
        <scheme val="minor"/>
      </rPr>
      <t>Fe</t>
    </r>
    <r>
      <rPr>
        <vertAlign val="superscript"/>
        <sz val="14"/>
        <color rgb="FF333333"/>
        <rFont val="Calibri"/>
        <family val="2"/>
        <scheme val="minor"/>
      </rPr>
      <t>2+</t>
    </r>
    <r>
      <rPr>
        <vertAlign val="subscript"/>
        <sz val="14"/>
        <color rgb="FF333333"/>
        <rFont val="Calibri"/>
        <family val="2"/>
        <scheme val="minor"/>
      </rPr>
      <t>0.01</t>
    </r>
    <r>
      <rPr>
        <sz val="14"/>
        <color rgb="FF333333"/>
        <rFont val="Calibri"/>
        <family val="2"/>
        <scheme val="minor"/>
      </rPr>
      <t>)</t>
    </r>
    <r>
      <rPr>
        <vertAlign val="subscript"/>
        <sz val="14"/>
        <color rgb="FF333333"/>
        <rFont val="Symbol"/>
        <family val="1"/>
        <charset val="2"/>
      </rPr>
      <t>S</t>
    </r>
    <r>
      <rPr>
        <vertAlign val="subscript"/>
        <sz val="14"/>
        <color rgb="FF333333"/>
        <rFont val="Calibri"/>
        <family val="2"/>
        <scheme val="minor"/>
      </rPr>
      <t>=1</t>
    </r>
    <r>
      <rPr>
        <sz val="14"/>
        <color rgb="FF333333"/>
        <rFont val="Calibri"/>
        <family val="2"/>
        <scheme val="minor"/>
      </rPr>
      <t>(Sn</t>
    </r>
    <r>
      <rPr>
        <vertAlign val="superscript"/>
        <sz val="14"/>
        <color rgb="FF333333"/>
        <rFont val="Calibri"/>
        <family val="2"/>
        <scheme val="minor"/>
      </rPr>
      <t>4+</t>
    </r>
    <r>
      <rPr>
        <vertAlign val="subscript"/>
        <sz val="14"/>
        <color rgb="FF333333"/>
        <rFont val="Calibri"/>
        <family val="2"/>
        <scheme val="minor"/>
      </rPr>
      <t>0.92</t>
    </r>
    <r>
      <rPr>
        <sz val="14"/>
        <color rgb="FF333333"/>
        <rFont val="Calibri"/>
        <family val="2"/>
        <scheme val="minor"/>
      </rPr>
      <t>W</t>
    </r>
    <r>
      <rPr>
        <vertAlign val="superscript"/>
        <sz val="14"/>
        <color rgb="FF333333"/>
        <rFont val="Calibri"/>
        <family val="2"/>
        <scheme val="minor"/>
      </rPr>
      <t>6+</t>
    </r>
    <r>
      <rPr>
        <vertAlign val="subscript"/>
        <sz val="14"/>
        <color rgb="FF333333"/>
        <rFont val="Calibri"/>
        <family val="2"/>
        <scheme val="minor"/>
      </rPr>
      <t>0.053</t>
    </r>
    <r>
      <rPr>
        <sz val="14"/>
        <color rgb="FF333333"/>
        <rFont val="Calibri"/>
        <family val="2"/>
        <scheme val="minor"/>
      </rPr>
      <t>)</t>
    </r>
    <r>
      <rPr>
        <vertAlign val="subscript"/>
        <sz val="14"/>
        <color rgb="FF333333"/>
        <rFont val="Symbol"/>
        <family val="1"/>
        <charset val="2"/>
      </rPr>
      <t>S</t>
    </r>
    <r>
      <rPr>
        <vertAlign val="subscript"/>
        <sz val="14"/>
        <color rgb="FF333333"/>
        <rFont val="Calibri"/>
        <family val="2"/>
        <scheme val="minor"/>
      </rPr>
      <t>=0.97</t>
    </r>
    <r>
      <rPr>
        <sz val="14"/>
        <color rgb="FF333333"/>
        <rFont val="Calibri"/>
        <family val="2"/>
        <scheme val="minor"/>
      </rPr>
      <t>(OH)</t>
    </r>
    <r>
      <rPr>
        <vertAlign val="subscript"/>
        <sz val="14"/>
        <color rgb="FF333333"/>
        <rFont val="Calibri"/>
        <family val="2"/>
        <scheme val="minor"/>
      </rPr>
      <t>6</t>
    </r>
  </si>
  <si>
    <t xml:space="preserve"> Sn On SnO2 </t>
  </si>
  <si>
    <t xml:space="preserve"> W  On scheelite </t>
  </si>
  <si>
    <t xml:space="preserve">Column Conditions :  Cond 1 : 20keV 20nA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</si>
</sst>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vertAlign val="subscript"/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333333"/>
      <name val="Calibri"/>
      <family val="2"/>
      <scheme val="minor"/>
    </font>
    <font>
      <vertAlign val="superscript"/>
      <sz val="14"/>
      <color rgb="FF333333"/>
      <name val="Calibri"/>
      <family val="2"/>
      <scheme val="minor"/>
    </font>
    <font>
      <vertAlign val="subscript"/>
      <sz val="14"/>
      <color rgb="FF333333"/>
      <name val="Calibri"/>
      <family val="2"/>
      <scheme val="minor"/>
    </font>
    <font>
      <vertAlign val="subscript"/>
      <sz val="14"/>
      <color rgb="FF333333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2" fontId="0" fillId="0" borderId="3" xfId="0" applyNumberFormat="1" applyBorder="1"/>
    <xf numFmtId="2" fontId="0" fillId="0" borderId="3" xfId="0" applyNumberFormat="1" applyFill="1" applyBorder="1"/>
    <xf numFmtId="0" fontId="0" fillId="0" borderId="3" xfId="0" applyFill="1" applyBorder="1"/>
    <xf numFmtId="0" fontId="0" fillId="0" borderId="0" xfId="0"/>
    <xf numFmtId="0" fontId="3" fillId="0" borderId="0" xfId="0" applyFont="1"/>
    <xf numFmtId="0" fontId="0" fillId="0" borderId="0" xfId="0" applyFill="1" applyAlignment="1"/>
    <xf numFmtId="0" fontId="0" fillId="0" borderId="0" xfId="0" applyFill="1"/>
    <xf numFmtId="0" fontId="0" fillId="0" borderId="0" xfId="0" applyFill="1" applyAlignment="1">
      <alignment horizontal="right"/>
    </xf>
    <xf numFmtId="0" fontId="4" fillId="0" borderId="0" xfId="0" applyFont="1"/>
    <xf numFmtId="0" fontId="0" fillId="0" borderId="4" xfId="0" applyBorder="1"/>
    <xf numFmtId="2" fontId="2" fillId="0" borderId="3" xfId="0" applyNumberFormat="1" applyFont="1" applyBorder="1"/>
    <xf numFmtId="0" fontId="0" fillId="0" borderId="5" xfId="0" applyFill="1" applyBorder="1"/>
    <xf numFmtId="2" fontId="0" fillId="0" borderId="5" xfId="0" applyNumberFormat="1" applyBorder="1"/>
    <xf numFmtId="0" fontId="5" fillId="0" borderId="0" xfId="0" applyFont="1"/>
    <xf numFmtId="0" fontId="6" fillId="0" borderId="0" xfId="0" applyFont="1"/>
    <xf numFmtId="0" fontId="2" fillId="0" borderId="2" xfId="0" applyFont="1" applyBorder="1"/>
    <xf numFmtId="2" fontId="0" fillId="0" borderId="2" xfId="0" applyNumberFormat="1" applyBorder="1"/>
    <xf numFmtId="0" fontId="2" fillId="0" borderId="3" xfId="0" applyFont="1" applyBorder="1"/>
    <xf numFmtId="164" fontId="0" fillId="0" borderId="3" xfId="0" applyNumberFormat="1" applyBorder="1"/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workbookViewId="0">
      <selection activeCell="K29" sqref="K29"/>
    </sheetView>
  </sheetViews>
  <sheetFormatPr defaultColWidth="11.42578125" defaultRowHeight="15" x14ac:dyDescent="0.25"/>
  <cols>
    <col min="1" max="2" width="11.42578125" style="12"/>
    <col min="3" max="3" width="20.28515625" style="12" customWidth="1"/>
    <col min="4" max="7" width="11.42578125" style="12"/>
    <col min="8" max="8" width="14" style="12" bestFit="1" customWidth="1"/>
    <col min="9" max="9" width="12" style="12" bestFit="1" customWidth="1"/>
    <col min="10" max="16384" width="11.42578125" style="12"/>
  </cols>
  <sheetData>
    <row r="1" spans="1:12" x14ac:dyDescent="0.25">
      <c r="A1" s="12" t="s">
        <v>26</v>
      </c>
      <c r="B1" s="12" t="s">
        <v>25</v>
      </c>
    </row>
    <row r="3" spans="1:12" x14ac:dyDescent="0.25">
      <c r="D3" s="12" t="s">
        <v>0</v>
      </c>
    </row>
    <row r="4" spans="1:12" x14ac:dyDescent="0.25">
      <c r="B4" s="7" t="s">
        <v>3</v>
      </c>
      <c r="C4" s="7" t="s">
        <v>4</v>
      </c>
      <c r="D4" s="7" t="s">
        <v>1</v>
      </c>
      <c r="E4" s="7" t="s">
        <v>21</v>
      </c>
      <c r="F4" s="7" t="s">
        <v>27</v>
      </c>
      <c r="G4" s="7" t="s">
        <v>28</v>
      </c>
      <c r="H4" s="7" t="s">
        <v>29</v>
      </c>
      <c r="I4" s="7" t="s">
        <v>2</v>
      </c>
    </row>
    <row r="5" spans="1:12" x14ac:dyDescent="0.25">
      <c r="B5" s="7">
        <v>1</v>
      </c>
      <c r="C5" s="7" t="s">
        <v>26</v>
      </c>
      <c r="D5" s="7">
        <v>0.64080199999999998</v>
      </c>
      <c r="E5" s="7">
        <v>24.523679999999999</v>
      </c>
      <c r="F5" s="7">
        <v>0.321905</v>
      </c>
      <c r="G5" s="7">
        <v>50.768219999999999</v>
      </c>
      <c r="H5" s="7">
        <v>3.8940809999999999</v>
      </c>
      <c r="I5" s="7">
        <v>80.148679999999999</v>
      </c>
      <c r="J5" s="7"/>
      <c r="K5" s="7"/>
      <c r="L5" s="7"/>
    </row>
    <row r="6" spans="1:12" x14ac:dyDescent="0.25">
      <c r="B6" s="7">
        <v>4</v>
      </c>
      <c r="C6" s="7" t="s">
        <v>26</v>
      </c>
      <c r="D6" s="7">
        <v>0.74834900000000004</v>
      </c>
      <c r="E6" s="7">
        <v>24.390260000000001</v>
      </c>
      <c r="F6" s="7">
        <v>0.23568500000000001</v>
      </c>
      <c r="G6" s="7">
        <v>49.527279999999998</v>
      </c>
      <c r="H6" s="7">
        <v>6.1000300000000003</v>
      </c>
      <c r="I6" s="7">
        <v>81.001589999999993</v>
      </c>
      <c r="J6" s="7"/>
      <c r="K6" s="7"/>
      <c r="L6" s="7"/>
    </row>
    <row r="7" spans="1:12" x14ac:dyDescent="0.25">
      <c r="B7" s="7">
        <v>5</v>
      </c>
      <c r="C7" s="7" t="s">
        <v>26</v>
      </c>
      <c r="D7" s="7">
        <v>0.78847400000000001</v>
      </c>
      <c r="E7" s="7">
        <v>24.59282</v>
      </c>
      <c r="F7" s="7">
        <v>0.26749800000000001</v>
      </c>
      <c r="G7" s="7">
        <v>50.119219999999999</v>
      </c>
      <c r="H7" s="7">
        <v>5.8113530000000004</v>
      </c>
      <c r="I7" s="7">
        <v>81.579359999999994</v>
      </c>
      <c r="J7" s="7"/>
      <c r="K7" s="7"/>
      <c r="L7" s="7"/>
    </row>
    <row r="8" spans="1:12" x14ac:dyDescent="0.25">
      <c r="B8" s="7">
        <v>6</v>
      </c>
      <c r="C8" s="7" t="s">
        <v>26</v>
      </c>
      <c r="D8" s="7">
        <v>0.85314400000000001</v>
      </c>
      <c r="E8" s="7">
        <v>24.431039999999999</v>
      </c>
      <c r="F8" s="7">
        <v>0.26787899999999998</v>
      </c>
      <c r="G8" s="7">
        <v>49.594380000000001</v>
      </c>
      <c r="H8" s="7">
        <v>6.2980910000000003</v>
      </c>
      <c r="I8" s="7">
        <v>81.44453</v>
      </c>
      <c r="J8" s="7"/>
      <c r="K8" s="7"/>
      <c r="L8" s="7"/>
    </row>
    <row r="9" spans="1:12" x14ac:dyDescent="0.25">
      <c r="B9" s="7">
        <v>7</v>
      </c>
      <c r="C9" s="7" t="s">
        <v>26</v>
      </c>
      <c r="D9" s="7">
        <v>0.73828199999999999</v>
      </c>
      <c r="E9" s="7">
        <v>24.553989999999999</v>
      </c>
      <c r="F9" s="7">
        <v>0.240171</v>
      </c>
      <c r="G9" s="7">
        <v>49.666679999999999</v>
      </c>
      <c r="H9" s="7">
        <v>6.1210180000000003</v>
      </c>
      <c r="I9" s="7">
        <v>81.320139999999995</v>
      </c>
      <c r="J9" s="7"/>
      <c r="K9" s="7"/>
      <c r="L9" s="7"/>
    </row>
    <row r="10" spans="1:12" x14ac:dyDescent="0.25">
      <c r="B10" s="7">
        <v>8</v>
      </c>
      <c r="C10" s="7" t="s">
        <v>26</v>
      </c>
      <c r="D10" s="7">
        <v>0.98011599999999999</v>
      </c>
      <c r="E10" s="7">
        <v>24.140180000000001</v>
      </c>
      <c r="F10" s="7">
        <v>0.95447199999999999</v>
      </c>
      <c r="G10" s="7">
        <v>49.700980000000001</v>
      </c>
      <c r="H10" s="7">
        <v>4.9520350000000004</v>
      </c>
      <c r="I10" s="7">
        <v>80.727789999999999</v>
      </c>
      <c r="J10" s="7"/>
      <c r="K10" s="7"/>
      <c r="L10" s="7"/>
    </row>
    <row r="11" spans="1:12" x14ac:dyDescent="0.25">
      <c r="B11" s="7">
        <v>9</v>
      </c>
      <c r="C11" s="7" t="s">
        <v>26</v>
      </c>
      <c r="D11" s="7">
        <v>0.59079499999999996</v>
      </c>
      <c r="E11" s="7">
        <v>24.4377</v>
      </c>
      <c r="F11" s="7">
        <v>0.28372599999999998</v>
      </c>
      <c r="G11" s="7">
        <v>51.770330000000001</v>
      </c>
      <c r="H11" s="7">
        <v>2.8722120000000002</v>
      </c>
      <c r="I11" s="7">
        <v>79.954769999999996</v>
      </c>
      <c r="J11" s="7"/>
      <c r="K11" s="7"/>
      <c r="L11" s="7"/>
    </row>
    <row r="12" spans="1:12" x14ac:dyDescent="0.25">
      <c r="B12" s="7">
        <v>10</v>
      </c>
      <c r="C12" s="7" t="s">
        <v>26</v>
      </c>
      <c r="D12" s="7">
        <v>0.65615199999999996</v>
      </c>
      <c r="E12" s="7">
        <v>24.644490000000001</v>
      </c>
      <c r="F12" s="7">
        <v>0.30323299999999997</v>
      </c>
      <c r="G12" s="7">
        <v>50.722900000000003</v>
      </c>
      <c r="H12" s="7">
        <v>3.9734780000000001</v>
      </c>
      <c r="I12" s="7">
        <v>80.300250000000005</v>
      </c>
      <c r="J12" s="7"/>
      <c r="K12" s="7"/>
      <c r="L12" s="7"/>
    </row>
    <row r="13" spans="1:12" x14ac:dyDescent="0.25">
      <c r="B13" s="7">
        <v>11</v>
      </c>
      <c r="C13" s="7" t="s">
        <v>26</v>
      </c>
      <c r="D13" s="7">
        <v>0.66647500000000004</v>
      </c>
      <c r="E13" s="7">
        <v>24.31822</v>
      </c>
      <c r="F13" s="7">
        <v>0.27098800000000001</v>
      </c>
      <c r="G13" s="7">
        <v>51.257350000000002</v>
      </c>
      <c r="H13" s="7">
        <v>3.5018069999999999</v>
      </c>
      <c r="I13" s="7">
        <v>80.014849999999996</v>
      </c>
      <c r="J13" s="7"/>
      <c r="K13" s="7"/>
      <c r="L13" s="7"/>
    </row>
    <row r="14" spans="1:12" x14ac:dyDescent="0.25">
      <c r="B14" s="7">
        <v>12</v>
      </c>
      <c r="C14" s="7" t="s">
        <v>26</v>
      </c>
      <c r="D14" s="7">
        <v>0.631193</v>
      </c>
      <c r="E14" s="7">
        <v>24.310040000000001</v>
      </c>
      <c r="F14" s="7">
        <v>0.33404800000000001</v>
      </c>
      <c r="G14" s="7">
        <v>51.302230000000002</v>
      </c>
      <c r="H14" s="7">
        <v>3.3237960000000002</v>
      </c>
      <c r="I14" s="7">
        <v>79.901309999999995</v>
      </c>
      <c r="J14" s="7"/>
      <c r="K14" s="7"/>
      <c r="L14" s="7"/>
    </row>
    <row r="15" spans="1:12" x14ac:dyDescent="0.25">
      <c r="B15" s="7">
        <v>13</v>
      </c>
      <c r="C15" s="7" t="s">
        <v>26</v>
      </c>
      <c r="D15" s="7">
        <v>0.61480299999999999</v>
      </c>
      <c r="E15" s="7">
        <v>24.5214</v>
      </c>
      <c r="F15" s="7">
        <v>0.30930200000000002</v>
      </c>
      <c r="G15" s="7">
        <v>51.252130000000001</v>
      </c>
      <c r="H15" s="7">
        <v>3.3910749999999998</v>
      </c>
      <c r="I15" s="7">
        <v>80.088710000000006</v>
      </c>
      <c r="J15" s="7"/>
      <c r="K15" s="7"/>
      <c r="L15" s="7"/>
    </row>
    <row r="16" spans="1:12" x14ac:dyDescent="0.25">
      <c r="B16" s="7">
        <v>14</v>
      </c>
      <c r="C16" s="7" t="s">
        <v>26</v>
      </c>
      <c r="D16" s="7">
        <v>0.68660299999999996</v>
      </c>
      <c r="E16" s="7">
        <v>24.488219999999998</v>
      </c>
      <c r="F16" s="7">
        <v>0.32471299999999997</v>
      </c>
      <c r="G16" s="7">
        <v>50.826099999999997</v>
      </c>
      <c r="H16" s="7">
        <v>4.1829749999999999</v>
      </c>
      <c r="I16" s="7">
        <v>80.508610000000004</v>
      </c>
      <c r="J16" s="7"/>
      <c r="K16" s="7"/>
      <c r="L16" s="7"/>
    </row>
    <row r="17" spans="2:12" ht="15.75" thickBot="1" x14ac:dyDescent="0.3">
      <c r="B17" s="7">
        <v>15</v>
      </c>
      <c r="C17" s="7" t="s">
        <v>26</v>
      </c>
      <c r="D17" s="7">
        <v>0.64866800000000002</v>
      </c>
      <c r="E17" s="7">
        <v>24.72052</v>
      </c>
      <c r="F17" s="7">
        <v>0.26805000000000001</v>
      </c>
      <c r="G17" s="7">
        <v>50.722969999999997</v>
      </c>
      <c r="H17" s="7">
        <v>3.9641229999999998</v>
      </c>
      <c r="I17" s="7">
        <v>80.324340000000007</v>
      </c>
      <c r="J17" s="7"/>
      <c r="K17" s="7"/>
      <c r="L17" s="7"/>
    </row>
    <row r="18" spans="2:12" x14ac:dyDescent="0.25">
      <c r="B18" s="13" t="s">
        <v>5</v>
      </c>
      <c r="C18" s="13"/>
      <c r="D18" s="13">
        <f>AVERAGE(D5:D17)</f>
        <v>0.71106584615384627</v>
      </c>
      <c r="E18" s="13">
        <f t="shared" ref="E18:I18" si="0">AVERAGE(E5:E17)</f>
        <v>24.467120000000005</v>
      </c>
      <c r="F18" s="13">
        <f t="shared" si="0"/>
        <v>0.33705153846153846</v>
      </c>
      <c r="G18" s="13">
        <f t="shared" si="0"/>
        <v>50.556213076923079</v>
      </c>
      <c r="H18" s="13">
        <f t="shared" si="0"/>
        <v>4.4912364615384615</v>
      </c>
      <c r="I18" s="13">
        <f t="shared" si="0"/>
        <v>80.562686923076924</v>
      </c>
      <c r="J18" s="7"/>
      <c r="K18" s="7"/>
      <c r="L18" s="7"/>
    </row>
    <row r="19" spans="2:12" x14ac:dyDescent="0.25">
      <c r="B19" s="7" t="s">
        <v>6</v>
      </c>
      <c r="C19" s="7"/>
      <c r="D19" s="7">
        <f>STDEV(D5:D17)</f>
        <v>0.11001554802151482</v>
      </c>
      <c r="E19" s="7">
        <f t="shared" ref="E19:I19" si="1">STDEV(E5:E17)</f>
        <v>0.1547629876617789</v>
      </c>
      <c r="F19" s="7">
        <f t="shared" si="1"/>
        <v>0.18814117046233109</v>
      </c>
      <c r="G19" s="7">
        <f t="shared" si="1"/>
        <v>0.75704329435183426</v>
      </c>
      <c r="H19" s="7">
        <f t="shared" si="1"/>
        <v>1.2122704711507679</v>
      </c>
      <c r="I19" s="7">
        <f t="shared" si="1"/>
        <v>0.59418513783422355</v>
      </c>
      <c r="J19" s="7"/>
      <c r="K19" s="7"/>
      <c r="L19" s="7"/>
    </row>
    <row r="22" spans="2:12" ht="15.75" thickBot="1" x14ac:dyDescent="0.3">
      <c r="B22" s="1" t="s">
        <v>0</v>
      </c>
      <c r="C22" s="1" t="s">
        <v>7</v>
      </c>
      <c r="D22" s="1" t="s">
        <v>8</v>
      </c>
      <c r="E22" s="1" t="s">
        <v>9</v>
      </c>
      <c r="F22" s="1" t="s">
        <v>10</v>
      </c>
      <c r="G22" s="1" t="s">
        <v>11</v>
      </c>
      <c r="H22" s="1" t="s">
        <v>12</v>
      </c>
      <c r="I22" s="15"/>
    </row>
    <row r="23" spans="2:12" x14ac:dyDescent="0.25">
      <c r="B23" s="3" t="s">
        <v>27</v>
      </c>
      <c r="C23" s="4">
        <v>0.34</v>
      </c>
      <c r="D23" s="4">
        <v>71.849999999999994</v>
      </c>
      <c r="E23" s="3">
        <f t="shared" ref="E23:E25" si="2">C23/D23</f>
        <v>4.732080723729994E-3</v>
      </c>
      <c r="F23" s="3">
        <f t="shared" ref="F23:F25" si="3">E23*1</f>
        <v>4.732080723729994E-3</v>
      </c>
      <c r="G23" s="2">
        <f t="shared" ref="G23:G28" si="4">F23*$D$34</f>
        <v>1.2944340136106453E-2</v>
      </c>
      <c r="H23" s="4">
        <f t="shared" ref="H23:H25" si="5">G23</f>
        <v>1.2944340136106453E-2</v>
      </c>
      <c r="I23" s="16"/>
    </row>
    <row r="24" spans="2:12" x14ac:dyDescent="0.25">
      <c r="B24" s="3" t="s">
        <v>21</v>
      </c>
      <c r="C24" s="4">
        <v>24.47</v>
      </c>
      <c r="D24" s="4">
        <v>70.94</v>
      </c>
      <c r="E24" s="3">
        <f t="shared" si="2"/>
        <v>0.34493938539610941</v>
      </c>
      <c r="F24" s="3">
        <f t="shared" si="3"/>
        <v>0.34493938539610941</v>
      </c>
      <c r="G24" s="2">
        <f t="shared" si="4"/>
        <v>0.94356224916367648</v>
      </c>
      <c r="H24" s="4">
        <f>G24</f>
        <v>0.94356224916367648</v>
      </c>
      <c r="I24" s="16"/>
    </row>
    <row r="25" spans="2:12" x14ac:dyDescent="0.25">
      <c r="B25" s="3" t="s">
        <v>1</v>
      </c>
      <c r="C25" s="4">
        <v>0.71</v>
      </c>
      <c r="D25" s="5">
        <v>40.311399999999999</v>
      </c>
      <c r="E25" s="3">
        <f t="shared" si="2"/>
        <v>1.7612883700392445E-2</v>
      </c>
      <c r="F25" s="3">
        <f t="shared" si="3"/>
        <v>1.7612883700392445E-2</v>
      </c>
      <c r="G25" s="2">
        <f t="shared" si="4"/>
        <v>4.8179050761386309E-2</v>
      </c>
      <c r="H25" s="4">
        <f t="shared" si="5"/>
        <v>4.8179050761386309E-2</v>
      </c>
      <c r="I25" s="16"/>
    </row>
    <row r="26" spans="2:12" ht="15.75" x14ac:dyDescent="0.3">
      <c r="B26" s="19" t="s">
        <v>30</v>
      </c>
      <c r="C26" s="20">
        <v>50.57</v>
      </c>
      <c r="D26" s="20">
        <v>150.69</v>
      </c>
      <c r="E26" s="2">
        <f t="shared" ref="E26:E28" si="6">C26/D26</f>
        <v>0.33558962107638196</v>
      </c>
      <c r="F26" s="2">
        <f t="shared" ref="F26" si="7">2*E26</f>
        <v>0.67117924215276392</v>
      </c>
      <c r="G26" s="2">
        <f t="shared" si="4"/>
        <v>1.8359729915747012</v>
      </c>
      <c r="H26" s="20">
        <f>G26/2</f>
        <v>0.91798649578735059</v>
      </c>
      <c r="I26" s="16"/>
    </row>
    <row r="27" spans="2:12" ht="15.75" x14ac:dyDescent="0.3">
      <c r="B27" s="21" t="s">
        <v>31</v>
      </c>
      <c r="C27" s="3">
        <v>4.49</v>
      </c>
      <c r="D27" s="4">
        <v>231.83699999999999</v>
      </c>
      <c r="E27" s="3">
        <f t="shared" si="6"/>
        <v>1.9367055301785306E-2</v>
      </c>
      <c r="F27" s="3">
        <f t="shared" ref="F27" si="8">E27*3</f>
        <v>5.8101165905355918E-2</v>
      </c>
      <c r="G27" s="2">
        <f t="shared" si="4"/>
        <v>0.15893246495390748</v>
      </c>
      <c r="H27" s="22">
        <f>G27*1/3</f>
        <v>5.2977488317969161E-2</v>
      </c>
      <c r="I27" s="16"/>
    </row>
    <row r="28" spans="2:12" ht="15.75" x14ac:dyDescent="0.3">
      <c r="B28" s="3" t="s">
        <v>13</v>
      </c>
      <c r="C28" s="4">
        <v>19.760000000000002</v>
      </c>
      <c r="D28" s="5">
        <v>18.015000000000001</v>
      </c>
      <c r="E28" s="3">
        <f t="shared" si="6"/>
        <v>1.0968637246738828</v>
      </c>
      <c r="F28" s="3">
        <f t="shared" ref="F28" si="9">E28*1</f>
        <v>1.0968637246738828</v>
      </c>
      <c r="G28" s="2">
        <f t="shared" si="4"/>
        <v>3.0004089034102215</v>
      </c>
      <c r="H28" s="4">
        <f t="shared" ref="H28" si="10">2*G28</f>
        <v>6.000817806820443</v>
      </c>
      <c r="I28" s="16"/>
    </row>
    <row r="29" spans="2:12" x14ac:dyDescent="0.25">
      <c r="B29" s="6" t="s">
        <v>14</v>
      </c>
      <c r="C29" s="14">
        <f>SUM(C23:C28)</f>
        <v>100.34</v>
      </c>
      <c r="D29" s="7"/>
      <c r="E29" s="7"/>
      <c r="F29" s="3">
        <f>SUM(F23:F28)</f>
        <v>2.1934284825522345</v>
      </c>
      <c r="G29" s="7"/>
      <c r="H29" s="7"/>
      <c r="I29" s="7"/>
    </row>
    <row r="32" spans="2:12" x14ac:dyDescent="0.25">
      <c r="B32" s="9" t="s">
        <v>15</v>
      </c>
      <c r="C32" s="10"/>
      <c r="D32" s="11">
        <v>6</v>
      </c>
    </row>
    <row r="33" spans="1:10" x14ac:dyDescent="0.25">
      <c r="B33" s="10"/>
      <c r="C33" s="10"/>
      <c r="D33" s="10"/>
    </row>
    <row r="34" spans="1:10" x14ac:dyDescent="0.25">
      <c r="B34" s="10" t="s">
        <v>16</v>
      </c>
      <c r="C34" s="10"/>
      <c r="D34" s="10">
        <f>D32/F29</f>
        <v>2.7354436434683778</v>
      </c>
    </row>
    <row r="38" spans="1:10" ht="21.75" x14ac:dyDescent="0.35">
      <c r="B38" s="8" t="s">
        <v>17</v>
      </c>
      <c r="C38" s="7"/>
      <c r="D38" s="17"/>
      <c r="E38" s="23" t="s">
        <v>32</v>
      </c>
    </row>
    <row r="39" spans="1:10" ht="21.75" x14ac:dyDescent="0.35">
      <c r="B39" s="8" t="s">
        <v>18</v>
      </c>
      <c r="C39" s="7"/>
      <c r="D39" s="17"/>
      <c r="E39" s="23" t="s">
        <v>33</v>
      </c>
    </row>
    <row r="46" spans="1:10" x14ac:dyDescent="0.25">
      <c r="H46" s="7"/>
      <c r="I46" s="7"/>
      <c r="J46" s="7"/>
    </row>
    <row r="47" spans="1:10" x14ac:dyDescent="0.25">
      <c r="A47" s="7" t="s">
        <v>36</v>
      </c>
      <c r="H47" s="7"/>
      <c r="I47" s="7"/>
      <c r="J47" s="7"/>
    </row>
    <row r="48" spans="1:10" x14ac:dyDescent="0.25">
      <c r="A48" s="7" t="s">
        <v>19</v>
      </c>
      <c r="I48" s="7"/>
      <c r="J48" s="7"/>
    </row>
    <row r="49" spans="1:10" x14ac:dyDescent="0.25">
      <c r="I49" s="7"/>
      <c r="J49" s="7"/>
    </row>
    <row r="50" spans="1:10" x14ac:dyDescent="0.25">
      <c r="A50" s="7" t="s">
        <v>20</v>
      </c>
      <c r="H50" s="7"/>
      <c r="I50" s="7"/>
      <c r="J50" s="7"/>
    </row>
    <row r="51" spans="1:10" x14ac:dyDescent="0.25">
      <c r="A51" s="7" t="s">
        <v>22</v>
      </c>
      <c r="I51" s="7"/>
      <c r="J51" s="7"/>
    </row>
    <row r="52" spans="1:10" x14ac:dyDescent="0.25">
      <c r="A52" s="7" t="s">
        <v>23</v>
      </c>
      <c r="I52" s="7"/>
      <c r="J52" s="7"/>
    </row>
    <row r="53" spans="1:10" x14ac:dyDescent="0.25">
      <c r="A53" s="7" t="s">
        <v>24</v>
      </c>
      <c r="I53" s="7"/>
      <c r="J53" s="7"/>
    </row>
    <row r="54" spans="1:10" x14ac:dyDescent="0.25">
      <c r="A54" s="7" t="s">
        <v>34</v>
      </c>
    </row>
    <row r="55" spans="1:10" x14ac:dyDescent="0.25">
      <c r="A55" s="7" t="s">
        <v>35</v>
      </c>
    </row>
    <row r="57" spans="1:10" x14ac:dyDescent="0.25">
      <c r="A57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A2" sqref="A2:A14"/>
    </sheetView>
  </sheetViews>
  <sheetFormatPr defaultRowHeight="15" x14ac:dyDescent="0.25"/>
  <sheetData>
    <row r="1" spans="1:8" x14ac:dyDescent="0.25">
      <c r="A1" s="7" t="s">
        <v>3</v>
      </c>
      <c r="B1" s="7" t="s">
        <v>4</v>
      </c>
      <c r="C1" s="7" t="s">
        <v>1</v>
      </c>
      <c r="D1" s="7" t="s">
        <v>21</v>
      </c>
      <c r="E1" s="7" t="s">
        <v>27</v>
      </c>
      <c r="F1" s="7" t="s">
        <v>28</v>
      </c>
      <c r="G1" s="7" t="s">
        <v>29</v>
      </c>
      <c r="H1" s="7" t="s">
        <v>2</v>
      </c>
    </row>
    <row r="2" spans="1:8" x14ac:dyDescent="0.25">
      <c r="A2" s="7">
        <v>1</v>
      </c>
      <c r="B2" s="7" t="s">
        <v>26</v>
      </c>
      <c r="C2" s="7">
        <v>0.64080199999999998</v>
      </c>
      <c r="D2" s="7">
        <v>24.523679999999999</v>
      </c>
      <c r="E2" s="7">
        <v>0.321905</v>
      </c>
      <c r="F2" s="7">
        <v>50.768219999999999</v>
      </c>
      <c r="G2" s="7">
        <v>3.8940809999999999</v>
      </c>
      <c r="H2" s="7">
        <v>80.148679999999999</v>
      </c>
    </row>
    <row r="3" spans="1:8" x14ac:dyDescent="0.25">
      <c r="A3" s="7">
        <v>4</v>
      </c>
      <c r="B3" s="7" t="s">
        <v>26</v>
      </c>
      <c r="C3" s="7">
        <v>0.74834900000000004</v>
      </c>
      <c r="D3" s="7">
        <v>24.390260000000001</v>
      </c>
      <c r="E3" s="7">
        <v>0.23568500000000001</v>
      </c>
      <c r="F3" s="7">
        <v>49.527279999999998</v>
      </c>
      <c r="G3" s="7">
        <v>6.1000300000000003</v>
      </c>
      <c r="H3" s="7">
        <v>81.001589999999993</v>
      </c>
    </row>
    <row r="4" spans="1:8" x14ac:dyDescent="0.25">
      <c r="A4" s="7">
        <v>5</v>
      </c>
      <c r="B4" s="7" t="s">
        <v>26</v>
      </c>
      <c r="C4" s="7">
        <v>0.78847400000000001</v>
      </c>
      <c r="D4" s="7">
        <v>24.59282</v>
      </c>
      <c r="E4" s="7">
        <v>0.26749800000000001</v>
      </c>
      <c r="F4" s="7">
        <v>50.119219999999999</v>
      </c>
      <c r="G4" s="7">
        <v>5.8113530000000004</v>
      </c>
      <c r="H4" s="7">
        <v>81.579359999999994</v>
      </c>
    </row>
    <row r="5" spans="1:8" x14ac:dyDescent="0.25">
      <c r="A5" s="7">
        <v>6</v>
      </c>
      <c r="B5" s="7" t="s">
        <v>26</v>
      </c>
      <c r="C5" s="7">
        <v>0.85314400000000001</v>
      </c>
      <c r="D5" s="7">
        <v>24.431039999999999</v>
      </c>
      <c r="E5" s="7">
        <v>0.26787899999999998</v>
      </c>
      <c r="F5" s="7">
        <v>49.594380000000001</v>
      </c>
      <c r="G5" s="7">
        <v>6.2980910000000003</v>
      </c>
      <c r="H5" s="7">
        <v>81.44453</v>
      </c>
    </row>
    <row r="6" spans="1:8" x14ac:dyDescent="0.25">
      <c r="A6" s="7">
        <v>7</v>
      </c>
      <c r="B6" s="7" t="s">
        <v>26</v>
      </c>
      <c r="C6" s="7">
        <v>0.73828199999999999</v>
      </c>
      <c r="D6" s="7">
        <v>24.553989999999999</v>
      </c>
      <c r="E6" s="7">
        <v>0.240171</v>
      </c>
      <c r="F6" s="7">
        <v>49.666679999999999</v>
      </c>
      <c r="G6" s="7">
        <v>6.1210180000000003</v>
      </c>
      <c r="H6" s="7">
        <v>81.320139999999995</v>
      </c>
    </row>
    <row r="7" spans="1:8" x14ac:dyDescent="0.25">
      <c r="A7" s="7">
        <v>8</v>
      </c>
      <c r="B7" s="7" t="s">
        <v>26</v>
      </c>
      <c r="C7" s="7">
        <v>0.98011599999999999</v>
      </c>
      <c r="D7" s="7">
        <v>24.140180000000001</v>
      </c>
      <c r="E7" s="7">
        <v>0.95447199999999999</v>
      </c>
      <c r="F7" s="7">
        <v>49.700980000000001</v>
      </c>
      <c r="G7" s="7">
        <v>4.9520350000000004</v>
      </c>
      <c r="H7" s="7">
        <v>80.727789999999999</v>
      </c>
    </row>
    <row r="8" spans="1:8" x14ac:dyDescent="0.25">
      <c r="A8" s="7">
        <v>9</v>
      </c>
      <c r="B8" s="7" t="s">
        <v>26</v>
      </c>
      <c r="C8" s="7">
        <v>0.59079499999999996</v>
      </c>
      <c r="D8" s="7">
        <v>24.4377</v>
      </c>
      <c r="E8" s="7">
        <v>0.28372599999999998</v>
      </c>
      <c r="F8" s="7">
        <v>51.770330000000001</v>
      </c>
      <c r="G8" s="7">
        <v>2.8722120000000002</v>
      </c>
      <c r="H8" s="7">
        <v>79.954769999999996</v>
      </c>
    </row>
    <row r="9" spans="1:8" x14ac:dyDescent="0.25">
      <c r="A9" s="7">
        <v>10</v>
      </c>
      <c r="B9" s="7" t="s">
        <v>26</v>
      </c>
      <c r="C9" s="7">
        <v>0.65615199999999996</v>
      </c>
      <c r="D9" s="7">
        <v>24.644490000000001</v>
      </c>
      <c r="E9" s="7">
        <v>0.30323299999999997</v>
      </c>
      <c r="F9" s="7">
        <v>50.722900000000003</v>
      </c>
      <c r="G9" s="7">
        <v>3.9734780000000001</v>
      </c>
      <c r="H9" s="7">
        <v>80.300250000000005</v>
      </c>
    </row>
    <row r="10" spans="1:8" x14ac:dyDescent="0.25">
      <c r="A10" s="7">
        <v>11</v>
      </c>
      <c r="B10" s="7" t="s">
        <v>26</v>
      </c>
      <c r="C10" s="7">
        <v>0.66647500000000004</v>
      </c>
      <c r="D10" s="7">
        <v>24.31822</v>
      </c>
      <c r="E10" s="7">
        <v>0.27098800000000001</v>
      </c>
      <c r="F10" s="7">
        <v>51.257350000000002</v>
      </c>
      <c r="G10" s="7">
        <v>3.5018069999999999</v>
      </c>
      <c r="H10" s="7">
        <v>80.014849999999996</v>
      </c>
    </row>
    <row r="11" spans="1:8" x14ac:dyDescent="0.25">
      <c r="A11" s="7">
        <v>12</v>
      </c>
      <c r="B11" s="7" t="s">
        <v>26</v>
      </c>
      <c r="C11" s="7">
        <v>0.631193</v>
      </c>
      <c r="D11" s="7">
        <v>24.310040000000001</v>
      </c>
      <c r="E11" s="7">
        <v>0.33404800000000001</v>
      </c>
      <c r="F11" s="7">
        <v>51.302230000000002</v>
      </c>
      <c r="G11" s="7">
        <v>3.3237960000000002</v>
      </c>
      <c r="H11" s="7">
        <v>79.901309999999995</v>
      </c>
    </row>
    <row r="12" spans="1:8" x14ac:dyDescent="0.25">
      <c r="A12" s="7">
        <v>13</v>
      </c>
      <c r="B12" s="7" t="s">
        <v>26</v>
      </c>
      <c r="C12" s="7">
        <v>0.61480299999999999</v>
      </c>
      <c r="D12" s="7">
        <v>24.5214</v>
      </c>
      <c r="E12" s="7">
        <v>0.30930200000000002</v>
      </c>
      <c r="F12" s="7">
        <v>51.252130000000001</v>
      </c>
      <c r="G12" s="7">
        <v>3.3910749999999998</v>
      </c>
      <c r="H12" s="7">
        <v>80.088710000000006</v>
      </c>
    </row>
    <row r="13" spans="1:8" x14ac:dyDescent="0.25">
      <c r="A13" s="7">
        <v>14</v>
      </c>
      <c r="B13" s="7" t="s">
        <v>26</v>
      </c>
      <c r="C13" s="7">
        <v>0.68660299999999996</v>
      </c>
      <c r="D13" s="7">
        <v>24.488219999999998</v>
      </c>
      <c r="E13" s="7">
        <v>0.32471299999999997</v>
      </c>
      <c r="F13" s="7">
        <v>50.826099999999997</v>
      </c>
      <c r="G13" s="7">
        <v>4.1829749999999999</v>
      </c>
      <c r="H13" s="7">
        <v>80.508610000000004</v>
      </c>
    </row>
    <row r="14" spans="1:8" x14ac:dyDescent="0.25">
      <c r="A14" s="7">
        <v>15</v>
      </c>
      <c r="B14" s="7" t="s">
        <v>26</v>
      </c>
      <c r="C14" s="7">
        <v>0.64866800000000002</v>
      </c>
      <c r="D14" s="7">
        <v>24.72052</v>
      </c>
      <c r="E14" s="7">
        <v>0.26805000000000001</v>
      </c>
      <c r="F14" s="7">
        <v>50.722969999999997</v>
      </c>
      <c r="G14" s="7">
        <v>3.9641229999999998</v>
      </c>
      <c r="H14" s="7">
        <v>80.324340000000007</v>
      </c>
    </row>
    <row r="15" spans="1:8" x14ac:dyDescent="0.25">
      <c r="A15" s="7"/>
      <c r="B15" s="7"/>
      <c r="C15" s="18">
        <f>AVERAGE(C2:C14)</f>
        <v>0.71106584615384627</v>
      </c>
      <c r="D15" s="18">
        <f t="shared" ref="D15:H15" si="0">AVERAGE(D2:D14)</f>
        <v>24.467120000000005</v>
      </c>
      <c r="E15" s="18">
        <f t="shared" si="0"/>
        <v>0.33705153846153846</v>
      </c>
      <c r="F15" s="18">
        <f t="shared" si="0"/>
        <v>50.556213076923079</v>
      </c>
      <c r="G15" s="18">
        <f t="shared" si="0"/>
        <v>4.4912364615384615</v>
      </c>
      <c r="H15" s="18">
        <f t="shared" si="0"/>
        <v>80.562686923076924</v>
      </c>
    </row>
    <row r="16" spans="1:8" x14ac:dyDescent="0.25">
      <c r="A16" s="7"/>
      <c r="B16" s="7"/>
      <c r="C16" s="7">
        <f>STDEV(C2:C14)</f>
        <v>0.11001554802151482</v>
      </c>
      <c r="D16" s="7">
        <f t="shared" ref="D16:H16" si="1">STDEV(D2:D14)</f>
        <v>0.1547629876617789</v>
      </c>
      <c r="E16" s="7">
        <f t="shared" si="1"/>
        <v>0.18814117046233109</v>
      </c>
      <c r="F16" s="7">
        <f t="shared" si="1"/>
        <v>0.75704329435183426</v>
      </c>
      <c r="G16" s="7">
        <f t="shared" si="1"/>
        <v>1.2122704711507679</v>
      </c>
      <c r="H16" s="7">
        <f t="shared" si="1"/>
        <v>0.59418513783422355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R130732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rruff</dc:creator>
  <cp:lastModifiedBy>barbara</cp:lastModifiedBy>
  <cp:lastPrinted>2013-05-31T00:23:49Z</cp:lastPrinted>
  <dcterms:created xsi:type="dcterms:W3CDTF">2013-02-13T18:48:10Z</dcterms:created>
  <dcterms:modified xsi:type="dcterms:W3CDTF">2014-03-10T02:29:11Z</dcterms:modified>
</cp:coreProperties>
</file>