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<sst xmlns="http://schemas.openxmlformats.org/spreadsheetml/2006/main" count="66" uniqueCount="46">
  <si>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Oxides</t>
  </si>
  <si>
    <t>MgO</t>
  </si>
  <si>
    <t>CaO</t>
  </si>
  <si>
    <t>ZnO</t>
  </si>
  <si>
    <t>MnO</t>
  </si>
  <si>
    <t>As2O5</t>
  </si>
  <si>
    <t>CoO</t>
  </si>
  <si>
    <t>Total</t>
  </si>
  <si>
    <t>Date</t>
  </si>
  <si>
    <t>x</t>
  </si>
  <si>
    <t>y</t>
  </si>
  <si>
    <t>z</t>
  </si>
  <si>
    <t>Sample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</si>
  <si>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</si>
  <si>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</si>
  <si>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</si>
  <si>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</si>
  <si>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</si>
  <si>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</si>
  <si>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</si>
  <si>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As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</si>
  <si>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</si>
  <si>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</si>
  <si>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Oxygen Factor Calculation:</t>
  </si>
  <si>
    <t>F=</t>
  </si>
  <si>
    <t>F is factor for anion proportion calculation</t>
  </si>
  <si>
    <t>Ave.:</t>
  </si>
  <si>
    <t>Std. Dev.:</t>
  </si>
  <si>
    <t>Ideal Chemistry:</t>
  </si>
  <si>
    <t>Measured Chemistry:</t>
  </si>
  <si>
    <r>
      <t>Ca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(Co,Mg)(AsO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·2H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</si>
  <si>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t>Roselite R100175</t>
  </si>
  <si>
    <t>NiO</t>
  </si>
  <si>
    <r>
      <t>Ca</t>
    </r>
    <r>
      <rPr>
        <b/>
        <vertAlign val="subscript"/>
        <sz val="14"/>
        <color indexed="8"/>
        <rFont val="Calibri"/>
        <family val="2"/>
      </rPr>
      <t>2.017</t>
    </r>
    <r>
      <rPr>
        <b/>
        <sz val="14"/>
        <color indexed="8"/>
        <rFont val="Calibri"/>
        <family val="2"/>
      </rPr>
      <t>(Mg</t>
    </r>
    <r>
      <rPr>
        <b/>
        <vertAlign val="subscript"/>
        <sz val="14"/>
        <color indexed="8"/>
        <rFont val="Calibri"/>
        <family val="2"/>
      </rPr>
      <t>0.608</t>
    </r>
    <r>
      <rPr>
        <b/>
        <sz val="14"/>
        <color indexed="8"/>
        <rFont val="Calibri"/>
        <family val="2"/>
      </rPr>
      <t>Co</t>
    </r>
    <r>
      <rPr>
        <b/>
        <vertAlign val="subscript"/>
        <sz val="14"/>
        <color indexed="8"/>
        <rFont val="Calibri"/>
        <family val="2"/>
      </rPr>
      <t>0.266</t>
    </r>
    <r>
      <rPr>
        <b/>
        <sz val="14"/>
        <color indexed="8"/>
        <rFont val="Calibri"/>
        <family val="2"/>
      </rPr>
      <t>Zn</t>
    </r>
    <r>
      <rPr>
        <b/>
        <vertAlign val="subscript"/>
        <sz val="14"/>
        <color indexed="8"/>
        <rFont val="Calibri"/>
        <family val="2"/>
      </rPr>
      <t>0.069</t>
    </r>
    <r>
      <rPr>
        <b/>
        <sz val="14"/>
        <color indexed="8"/>
        <rFont val="Calibri"/>
        <family val="2"/>
      </rPr>
      <t>Mn</t>
    </r>
    <r>
      <rPr>
        <b/>
        <vertAlign val="subscript"/>
        <sz val="14"/>
        <color indexed="8"/>
        <rFont val="Calibri"/>
        <family val="2"/>
      </rPr>
      <t>0.005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Σ=0.995</t>
    </r>
    <r>
      <rPr>
        <b/>
        <sz val="14"/>
        <color indexed="8"/>
        <rFont val="Calibri"/>
        <family val="2"/>
      </rPr>
      <t>(As0</t>
    </r>
    <r>
      <rPr>
        <b/>
        <vertAlign val="subscript"/>
        <sz val="14"/>
        <color indexed="8"/>
        <rFont val="Calibri"/>
        <family val="2"/>
      </rPr>
      <t>.998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·2H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</si>
  <si>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t>R100175 Wendwilsonite</t>
  </si>
  <si>
    <t>Microprobe conditions:</t>
  </si>
  <si>
    <t>Standards:</t>
  </si>
  <si>
    <t>Mg on diopside</t>
  </si>
  <si>
    <t xml:space="preserve"> As on As2O3</t>
  </si>
  <si>
    <t>Ca on apatite</t>
  </si>
  <si>
    <t>Zn on Zn metal</t>
  </si>
  <si>
    <t>Co on Co metal</t>
  </si>
  <si>
    <t>Ni on nickel glass</t>
  </si>
  <si>
    <t>Mn on rhodonite</t>
  </si>
  <si>
    <t>Beam Cond.</t>
  </si>
  <si>
    <t>25 kv, 20 nA, 5 micron beam dia.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</si>
</sst>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F50" sqref="F50"/>
    </sheetView>
  </sheetViews>
  <sheetFormatPr defaultColWidth="9.140625" defaultRowHeight="15"/>
  <cols>
    <col min="2" max="2" width="12.421875" style="0" customWidth="1"/>
    <col min="3" max="3" width="12.00390625" style="0" customWidth="1"/>
    <col min="5" max="5" width="13.8515625" style="0" customWidth="1"/>
    <col min="6" max="6" width="13.7109375" style="0" customWidth="1"/>
    <col min="7" max="7" width="16.8515625" style="0" customWidth="1"/>
    <col min="8" max="8" width="13.57421875" style="0" customWidth="1"/>
    <col min="10" max="10" width="19.57421875" style="0" customWidth="1"/>
  </cols>
  <sheetData>
    <row r="1" ht="15">
      <c r="A1" t="s">
        <v>34</v>
      </c>
    </row>
    <row r="3" ht="15">
      <c r="B3" t="s">
        <v>0</v>
      </c>
    </row>
    <row r="4" spans="2:14" ht="1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32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2:14" ht="15">
      <c r="B5">
        <v>5.255627</v>
      </c>
      <c r="C5">
        <v>25.21559</v>
      </c>
      <c r="D5">
        <v>0.897006</v>
      </c>
      <c r="E5">
        <v>0.497852</v>
      </c>
      <c r="F5">
        <v>51.22368</v>
      </c>
      <c r="G5">
        <v>4.398887</v>
      </c>
      <c r="H5">
        <v>0.454998</v>
      </c>
      <c r="I5">
        <v>87.26375</v>
      </c>
      <c r="J5" s="1">
        <v>40457.55342592593</v>
      </c>
      <c r="K5">
        <v>-14599</v>
      </c>
      <c r="L5">
        <v>646</v>
      </c>
      <c r="M5">
        <v>835</v>
      </c>
      <c r="N5" t="s">
        <v>31</v>
      </c>
    </row>
    <row r="6" spans="2:14" ht="15">
      <c r="B6">
        <v>4.928873</v>
      </c>
      <c r="C6">
        <v>25.30246</v>
      </c>
      <c r="D6">
        <v>0.960778</v>
      </c>
      <c r="E6">
        <v>0.508885</v>
      </c>
      <c r="F6">
        <v>50.17033</v>
      </c>
      <c r="G6">
        <v>4.430805</v>
      </c>
      <c r="H6">
        <v>0.424822</v>
      </c>
      <c r="I6">
        <v>86.1962</v>
      </c>
      <c r="J6" s="1">
        <v>40457.55570601852</v>
      </c>
      <c r="K6">
        <v>-14600</v>
      </c>
      <c r="L6">
        <v>680</v>
      </c>
      <c r="M6">
        <v>835</v>
      </c>
      <c r="N6" t="s">
        <v>31</v>
      </c>
    </row>
    <row r="7" spans="2:14" ht="15">
      <c r="B7">
        <v>5.544003</v>
      </c>
      <c r="C7">
        <v>25.35905</v>
      </c>
      <c r="D7">
        <v>0.996804</v>
      </c>
      <c r="E7">
        <v>0.440555</v>
      </c>
      <c r="F7">
        <v>51.77677</v>
      </c>
      <c r="G7">
        <v>4.532815</v>
      </c>
      <c r="H7">
        <v>0.474698</v>
      </c>
      <c r="I7">
        <v>88.03637</v>
      </c>
      <c r="J7" s="1">
        <v>40457.55799768519</v>
      </c>
      <c r="K7">
        <v>-14606</v>
      </c>
      <c r="L7">
        <v>755</v>
      </c>
      <c r="M7">
        <v>835</v>
      </c>
      <c r="N7" t="s">
        <v>31</v>
      </c>
    </row>
    <row r="8" spans="2:14" ht="15">
      <c r="B8">
        <v>5.484539</v>
      </c>
      <c r="C8">
        <v>25.38826</v>
      </c>
      <c r="D8">
        <v>0.887153</v>
      </c>
      <c r="E8">
        <v>0.567689</v>
      </c>
      <c r="F8">
        <v>51.55851</v>
      </c>
      <c r="G8">
        <v>4.415247</v>
      </c>
      <c r="H8">
        <v>0.410933</v>
      </c>
      <c r="I8">
        <v>87.80859</v>
      </c>
      <c r="J8" s="1">
        <v>40457.560752314814</v>
      </c>
      <c r="K8">
        <v>-14619</v>
      </c>
      <c r="L8">
        <v>751</v>
      </c>
      <c r="M8">
        <v>835</v>
      </c>
      <c r="N8" t="s">
        <v>31</v>
      </c>
    </row>
    <row r="9" spans="2:14" ht="15">
      <c r="B9">
        <v>5.448191</v>
      </c>
      <c r="C9">
        <v>25.35814</v>
      </c>
      <c r="D9">
        <v>1.16081</v>
      </c>
      <c r="E9">
        <v>0.46101</v>
      </c>
      <c r="F9">
        <v>51.4262</v>
      </c>
      <c r="G9">
        <v>4.595455</v>
      </c>
      <c r="H9">
        <v>0.360833</v>
      </c>
      <c r="I9">
        <v>87.91537</v>
      </c>
      <c r="J9" s="1">
        <v>40457.566296296296</v>
      </c>
      <c r="K9">
        <v>-14787</v>
      </c>
      <c r="L9">
        <v>751</v>
      </c>
      <c r="M9">
        <v>835</v>
      </c>
      <c r="N9" t="s">
        <v>31</v>
      </c>
    </row>
    <row r="10" spans="2:14" ht="15">
      <c r="B10">
        <v>5.079941</v>
      </c>
      <c r="C10">
        <v>25.22593</v>
      </c>
      <c r="D10">
        <v>1.136541</v>
      </c>
      <c r="E10">
        <v>0.511087</v>
      </c>
      <c r="F10">
        <v>51.67941</v>
      </c>
      <c r="G10">
        <v>4.461371</v>
      </c>
      <c r="H10">
        <v>0.444221</v>
      </c>
      <c r="I10">
        <v>88.0152</v>
      </c>
      <c r="J10" s="1">
        <v>40457.56818287037</v>
      </c>
      <c r="K10">
        <v>-14787</v>
      </c>
      <c r="L10">
        <v>751</v>
      </c>
      <c r="M10">
        <v>835</v>
      </c>
      <c r="N10" t="s">
        <v>31</v>
      </c>
    </row>
    <row r="11" spans="2:14" ht="15">
      <c r="B11">
        <v>6.409491</v>
      </c>
      <c r="C11">
        <v>25.11309</v>
      </c>
      <c r="D11">
        <v>1.217972</v>
      </c>
      <c r="E11">
        <v>0.486927</v>
      </c>
      <c r="F11">
        <v>50.4971</v>
      </c>
      <c r="G11">
        <v>4.480339</v>
      </c>
      <c r="H11">
        <v>0.228061</v>
      </c>
      <c r="I11">
        <v>86.75258</v>
      </c>
      <c r="J11" s="1">
        <v>40457.57025462963</v>
      </c>
      <c r="K11">
        <v>-14770</v>
      </c>
      <c r="L11">
        <v>751</v>
      </c>
      <c r="M11">
        <v>835</v>
      </c>
      <c r="N11" t="s">
        <v>31</v>
      </c>
    </row>
    <row r="12" spans="2:14" ht="15">
      <c r="B12">
        <v>6.245571</v>
      </c>
      <c r="C12">
        <v>25.18598</v>
      </c>
      <c r="D12">
        <v>1.16751</v>
      </c>
      <c r="E12">
        <v>0.481648</v>
      </c>
      <c r="F12">
        <v>51.29144</v>
      </c>
      <c r="G12">
        <v>4.814924</v>
      </c>
      <c r="H12">
        <v>0.299513</v>
      </c>
      <c r="I12">
        <v>87.50651</v>
      </c>
      <c r="J12" s="1">
        <v>40457.57244212963</v>
      </c>
      <c r="K12">
        <v>-14782</v>
      </c>
      <c r="L12">
        <v>783</v>
      </c>
      <c r="M12">
        <v>835</v>
      </c>
      <c r="N12" t="s">
        <v>31</v>
      </c>
    </row>
    <row r="13" spans="2:14" ht="15">
      <c r="B13">
        <v>5.246729</v>
      </c>
      <c r="C13">
        <v>25.26527</v>
      </c>
      <c r="D13">
        <v>1.420483</v>
      </c>
      <c r="E13">
        <v>0.416363</v>
      </c>
      <c r="F13">
        <v>52.44108</v>
      </c>
      <c r="G13">
        <v>4.817131</v>
      </c>
      <c r="H13">
        <v>0.766528</v>
      </c>
      <c r="I13">
        <v>88.88528</v>
      </c>
      <c r="J13" s="1">
        <v>40457.57460648148</v>
      </c>
      <c r="K13">
        <v>-14782</v>
      </c>
      <c r="L13">
        <v>816</v>
      </c>
      <c r="M13">
        <v>835</v>
      </c>
      <c r="N13" t="s">
        <v>31</v>
      </c>
    </row>
    <row r="14" spans="2:14" ht="15">
      <c r="B14">
        <v>4.698821</v>
      </c>
      <c r="C14">
        <v>25.10795</v>
      </c>
      <c r="D14">
        <v>1.416151</v>
      </c>
      <c r="E14">
        <v>0.353041</v>
      </c>
      <c r="F14">
        <v>49.75294</v>
      </c>
      <c r="G14">
        <v>4.902528</v>
      </c>
      <c r="H14">
        <v>0.941902</v>
      </c>
      <c r="I14">
        <v>85.96765</v>
      </c>
      <c r="J14" s="1">
        <v>40457.57680555555</v>
      </c>
      <c r="K14">
        <v>-14782</v>
      </c>
      <c r="L14">
        <v>816</v>
      </c>
      <c r="M14">
        <v>835</v>
      </c>
      <c r="N14" t="s">
        <v>31</v>
      </c>
    </row>
    <row r="15" spans="2:14" ht="15">
      <c r="B15">
        <v>5.081026</v>
      </c>
      <c r="C15">
        <v>25.10248</v>
      </c>
      <c r="D15">
        <v>1.018311</v>
      </c>
      <c r="E15">
        <v>0.50798</v>
      </c>
      <c r="F15">
        <v>52.66979</v>
      </c>
      <c r="G15">
        <v>4.560143</v>
      </c>
      <c r="H15">
        <v>0.836564</v>
      </c>
      <c r="I15">
        <v>88.81791</v>
      </c>
      <c r="J15" s="1">
        <v>40457.57962962963</v>
      </c>
      <c r="K15">
        <v>-14598</v>
      </c>
      <c r="L15">
        <v>667</v>
      </c>
      <c r="M15">
        <v>835</v>
      </c>
      <c r="N15" t="s">
        <v>31</v>
      </c>
    </row>
    <row r="16" spans="2:14" ht="15">
      <c r="B16">
        <v>5.283293</v>
      </c>
      <c r="C16">
        <v>25.30908</v>
      </c>
      <c r="D16">
        <v>0.763275</v>
      </c>
      <c r="E16">
        <v>0.568247</v>
      </c>
      <c r="F16">
        <v>50.55954</v>
      </c>
      <c r="G16">
        <v>4.433819</v>
      </c>
      <c r="H16">
        <v>0.695439</v>
      </c>
      <c r="I16">
        <v>86.68926</v>
      </c>
      <c r="J16" s="1">
        <v>40457.5821875</v>
      </c>
      <c r="K16">
        <v>-14602</v>
      </c>
      <c r="L16">
        <v>666</v>
      </c>
      <c r="M16">
        <v>835</v>
      </c>
      <c r="N16" t="s">
        <v>31</v>
      </c>
    </row>
    <row r="17" spans="2:14" ht="15">
      <c r="B17">
        <v>5.879931</v>
      </c>
      <c r="C17">
        <v>25.18964</v>
      </c>
      <c r="D17">
        <v>1.041674</v>
      </c>
      <c r="E17">
        <v>0.396134</v>
      </c>
      <c r="F17">
        <v>50.98792</v>
      </c>
      <c r="G17">
        <v>4.420667</v>
      </c>
      <c r="H17">
        <v>0.845159</v>
      </c>
      <c r="I17">
        <v>87.06113</v>
      </c>
      <c r="J17" s="1">
        <v>40457.58435185185</v>
      </c>
      <c r="K17">
        <v>-14529</v>
      </c>
      <c r="L17">
        <v>614</v>
      </c>
      <c r="M17">
        <v>835</v>
      </c>
      <c r="N17" t="s">
        <v>31</v>
      </c>
    </row>
    <row r="18" spans="2:14" ht="15">
      <c r="B18">
        <v>5.570403</v>
      </c>
      <c r="C18">
        <v>25.24122</v>
      </c>
      <c r="D18">
        <v>1.049426</v>
      </c>
      <c r="E18">
        <v>0.384865</v>
      </c>
      <c r="F18">
        <v>50.64681</v>
      </c>
      <c r="G18">
        <v>4.563404</v>
      </c>
      <c r="H18">
        <v>0.799194</v>
      </c>
      <c r="I18">
        <v>86.67274</v>
      </c>
      <c r="J18" s="1">
        <v>40457.588009259256</v>
      </c>
      <c r="K18">
        <v>-14474</v>
      </c>
      <c r="L18">
        <v>416</v>
      </c>
      <c r="M18">
        <v>835</v>
      </c>
      <c r="N18" t="s">
        <v>31</v>
      </c>
    </row>
    <row r="19" spans="2:14" ht="15">
      <c r="B19">
        <v>5.836604</v>
      </c>
      <c r="C19">
        <v>25.36815</v>
      </c>
      <c r="D19">
        <v>0.90552</v>
      </c>
      <c r="E19">
        <v>0.140119</v>
      </c>
      <c r="F19">
        <v>51.39195</v>
      </c>
      <c r="G19">
        <v>4.448994</v>
      </c>
      <c r="H19">
        <v>0.951647</v>
      </c>
      <c r="I19">
        <v>87.03284</v>
      </c>
      <c r="J19" s="1">
        <v>40457.59011574074</v>
      </c>
      <c r="K19">
        <v>-14478</v>
      </c>
      <c r="L19">
        <v>28</v>
      </c>
      <c r="M19">
        <v>835</v>
      </c>
      <c r="N19" t="s">
        <v>31</v>
      </c>
    </row>
    <row r="20" spans="1:8" ht="15">
      <c r="A20" t="s">
        <v>26</v>
      </c>
      <c r="B20">
        <f aca="true" t="shared" si="0" ref="B20:H20">AVERAGE(B5:B19)</f>
        <v>5.466202866666666</v>
      </c>
      <c r="C20">
        <f t="shared" si="0"/>
        <v>25.248819333333334</v>
      </c>
      <c r="D20">
        <f t="shared" si="0"/>
        <v>1.0692942666666667</v>
      </c>
      <c r="E20">
        <f t="shared" si="0"/>
        <v>0.44816013333333327</v>
      </c>
      <c r="F20">
        <f t="shared" si="0"/>
        <v>51.20489799999999</v>
      </c>
      <c r="G20">
        <f t="shared" si="0"/>
        <v>4.5517686</v>
      </c>
      <c r="H20">
        <f t="shared" si="0"/>
        <v>0.5956341333333334</v>
      </c>
    </row>
    <row r="21" spans="1:8" ht="15">
      <c r="A21" t="s">
        <v>27</v>
      </c>
      <c r="B21">
        <f aca="true" t="shared" si="1" ref="B21:H21">STDEV(B5:B20)</f>
        <v>0.45638222895154557</v>
      </c>
      <c r="C21">
        <f t="shared" si="1"/>
        <v>0.09429855633159087</v>
      </c>
      <c r="D21">
        <f t="shared" si="1"/>
        <v>0.18118274393641637</v>
      </c>
      <c r="E21">
        <f t="shared" si="1"/>
        <v>0.10227782664153373</v>
      </c>
      <c r="F21">
        <f t="shared" si="1"/>
        <v>0.7701783382501852</v>
      </c>
      <c r="G21">
        <f t="shared" si="1"/>
        <v>0.15848296890572452</v>
      </c>
      <c r="H21">
        <f t="shared" si="1"/>
        <v>0.23750219758362004</v>
      </c>
    </row>
    <row r="24" spans="1:8" ht="15.75" thickBot="1">
      <c r="A24" s="2" t="s">
        <v>13</v>
      </c>
      <c r="B24" s="2" t="s">
        <v>14</v>
      </c>
      <c r="C24" s="2" t="s">
        <v>15</v>
      </c>
      <c r="D24" s="2" t="s">
        <v>16</v>
      </c>
      <c r="E24" s="2" t="s">
        <v>17</v>
      </c>
      <c r="F24" s="2" t="s">
        <v>18</v>
      </c>
      <c r="G24" s="2" t="s">
        <v>19</v>
      </c>
      <c r="H24" s="16"/>
    </row>
    <row r="25" spans="1:8" ht="15">
      <c r="A25" s="4" t="s">
        <v>4</v>
      </c>
      <c r="B25" s="4">
        <v>0.08</v>
      </c>
      <c r="C25" s="5">
        <v>70.94</v>
      </c>
      <c r="D25" s="4">
        <f aca="true" t="shared" si="2" ref="D25:D31">B25/C25</f>
        <v>0.001127713560755568</v>
      </c>
      <c r="E25" s="4">
        <f aca="true" t="shared" si="3" ref="E25:E30">D25*1</f>
        <v>0.001127713560755568</v>
      </c>
      <c r="F25" s="3">
        <f>E25*D38</f>
        <v>0.0050510567806354035</v>
      </c>
      <c r="G25" s="6">
        <f aca="true" t="shared" si="4" ref="G25:G30">F25</f>
        <v>0.0050510567806354035</v>
      </c>
      <c r="H25" s="17"/>
    </row>
    <row r="26" spans="1:8" ht="15">
      <c r="A26" s="4" t="s">
        <v>3</v>
      </c>
      <c r="B26" s="4">
        <v>1.07</v>
      </c>
      <c r="C26" s="8">
        <v>81.38</v>
      </c>
      <c r="D26" s="4">
        <f t="shared" si="2"/>
        <v>0.01314819365937577</v>
      </c>
      <c r="E26" s="4">
        <f t="shared" si="3"/>
        <v>0.01314819365937577</v>
      </c>
      <c r="F26" s="3">
        <f>E26*D38</f>
        <v>0.058891082848911716</v>
      </c>
      <c r="G26" s="6">
        <f t="shared" si="4"/>
        <v>0.058891082848911716</v>
      </c>
      <c r="H26" s="17"/>
    </row>
    <row r="27" spans="1:8" ht="15">
      <c r="A27" s="7" t="s">
        <v>6</v>
      </c>
      <c r="B27" s="4">
        <v>4.45</v>
      </c>
      <c r="C27" s="8">
        <v>74.932</v>
      </c>
      <c r="D27" s="4">
        <f t="shared" si="2"/>
        <v>0.0593871777077884</v>
      </c>
      <c r="E27" s="4">
        <f t="shared" si="3"/>
        <v>0.0593871777077884</v>
      </c>
      <c r="F27" s="3">
        <f>E27*D38</f>
        <v>0.26599662989132244</v>
      </c>
      <c r="G27" s="6">
        <f t="shared" si="4"/>
        <v>0.26599662989132244</v>
      </c>
      <c r="H27" s="17"/>
    </row>
    <row r="28" spans="1:8" ht="15">
      <c r="A28" s="7" t="s">
        <v>32</v>
      </c>
      <c r="B28" s="4">
        <v>0.95</v>
      </c>
      <c r="C28" s="8">
        <v>74.93</v>
      </c>
      <c r="D28" s="4">
        <f t="shared" si="2"/>
        <v>0.012678499933271052</v>
      </c>
      <c r="E28" s="4">
        <f t="shared" si="3"/>
        <v>0.012678499933271052</v>
      </c>
      <c r="F28" s="3">
        <f>E28*D38</f>
        <v>0.05678731309511572</v>
      </c>
      <c r="G28" s="6">
        <f t="shared" si="4"/>
        <v>0.05678731309511572</v>
      </c>
      <c r="H28" s="17"/>
    </row>
    <row r="29" spans="1:8" ht="15">
      <c r="A29" s="4" t="s">
        <v>1</v>
      </c>
      <c r="B29" s="4">
        <v>5.47</v>
      </c>
      <c r="C29" s="8">
        <v>40.3114</v>
      </c>
      <c r="D29" s="4">
        <f t="shared" si="2"/>
        <v>0.1356936251283756</v>
      </c>
      <c r="E29" s="4">
        <f t="shared" si="3"/>
        <v>0.1356936251283756</v>
      </c>
      <c r="F29" s="3">
        <f>E29*D38</f>
        <v>0.6077750850441709</v>
      </c>
      <c r="G29" s="6">
        <f t="shared" si="4"/>
        <v>0.6077750850441709</v>
      </c>
      <c r="H29" s="17"/>
    </row>
    <row r="30" spans="1:8" ht="15">
      <c r="A30" s="4" t="s">
        <v>2</v>
      </c>
      <c r="B30" s="4">
        <v>25.25</v>
      </c>
      <c r="C30" s="8">
        <v>56.08</v>
      </c>
      <c r="D30" s="4">
        <f t="shared" si="2"/>
        <v>0.45024964336661916</v>
      </c>
      <c r="E30" s="4">
        <f t="shared" si="3"/>
        <v>0.45024964336661916</v>
      </c>
      <c r="F30" s="3">
        <f>E30*D38</f>
        <v>2.0166792288831705</v>
      </c>
      <c r="G30" s="6">
        <f t="shared" si="4"/>
        <v>2.0166792288831705</v>
      </c>
      <c r="H30" s="17"/>
    </row>
    <row r="31" spans="1:8" ht="15.75">
      <c r="A31" s="4" t="s">
        <v>20</v>
      </c>
      <c r="B31" s="4">
        <v>51.2</v>
      </c>
      <c r="C31" s="5">
        <v>229.84</v>
      </c>
      <c r="D31" s="4">
        <f t="shared" si="2"/>
        <v>0.22276366167768882</v>
      </c>
      <c r="E31" s="4">
        <f>D31*5</f>
        <v>1.113818308388444</v>
      </c>
      <c r="F31" s="3">
        <f>E31*D38</f>
        <v>4.9888196034566725</v>
      </c>
      <c r="G31" s="6">
        <f>F31*2/5</f>
        <v>1.995527841382669</v>
      </c>
      <c r="H31" s="17"/>
    </row>
    <row r="32" spans="1:5" ht="15">
      <c r="A32" s="9" t="s">
        <v>21</v>
      </c>
      <c r="B32">
        <f>SUM(B25:B31)</f>
        <v>88.47</v>
      </c>
      <c r="E32">
        <f>SUM(E25:E31)</f>
        <v>1.7861031617446297</v>
      </c>
    </row>
    <row r="33" spans="5:8" ht="15">
      <c r="E33" s="10" t="s">
        <v>22</v>
      </c>
      <c r="F33" s="11"/>
      <c r="G33" s="12">
        <v>8</v>
      </c>
      <c r="H33" s="12"/>
    </row>
    <row r="37" spans="3:6" ht="15">
      <c r="C37" s="13" t="s">
        <v>23</v>
      </c>
      <c r="D37" s="13"/>
      <c r="E37" s="13"/>
      <c r="F37" s="13"/>
    </row>
    <row r="38" spans="3:6" ht="15">
      <c r="C38" s="14" t="s">
        <v>24</v>
      </c>
      <c r="D38" s="13">
        <f>G33/E32</f>
        <v>4.479024600228444</v>
      </c>
      <c r="E38" s="13"/>
      <c r="F38" s="13"/>
    </row>
    <row r="39" spans="3:6" ht="15">
      <c r="C39" s="13"/>
      <c r="D39" s="13"/>
      <c r="E39" s="13"/>
      <c r="F39" s="13"/>
    </row>
    <row r="40" spans="3:6" ht="15">
      <c r="C40" s="13" t="s">
        <v>25</v>
      </c>
      <c r="D40" s="13"/>
      <c r="E40" s="13"/>
      <c r="F40" s="13"/>
    </row>
    <row r="43" spans="1:5" ht="20.25">
      <c r="A43" s="15" t="s">
        <v>28</v>
      </c>
      <c r="B43" s="15"/>
      <c r="C43" s="15"/>
      <c r="D43" s="15" t="s">
        <v>30</v>
      </c>
      <c r="E43" s="15"/>
    </row>
    <row r="45" spans="1:4" ht="20.25">
      <c r="A45" s="15" t="s">
        <v>29</v>
      </c>
      <c r="B45" s="15"/>
      <c r="C45" s="15"/>
      <c r="D45" s="15" t="s">
        <v>33</v>
      </c>
    </row>
    <row r="47" ht="15">
      <c r="A47" t="s">
        <v>35</v>
      </c>
    </row>
    <row r="49" ht="15">
      <c r="A49" t="s">
        <v>36</v>
      </c>
    </row>
    <row r="50" ht="15">
      <c r="A50" t="s">
        <v>37</v>
      </c>
    </row>
    <row r="51" ht="15">
      <c r="A51" t="s">
        <v>38</v>
      </c>
    </row>
    <row r="52" ht="15">
      <c r="A52" t="s">
        <v>39</v>
      </c>
    </row>
    <row r="53" ht="15">
      <c r="A53" t="s">
        <v>40</v>
      </c>
    </row>
    <row r="54" ht="15">
      <c r="A54" t="s">
        <v>41</v>
      </c>
    </row>
    <row r="55" ht="15">
      <c r="A55" t="s">
        <v>42</v>
      </c>
    </row>
    <row r="56" ht="15">
      <c r="A56" t="s">
        <v>43</v>
      </c>
    </row>
    <row r="58" ht="15">
      <c r="A58" t="s">
        <v>44</v>
      </c>
    </row>
    <row r="59" ht="15">
      <c r="A59" t="s">
        <v>45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2010-10-14T15:23:43Z</cp:lastPrinted>
  <dcterms:created xsi:type="dcterms:W3CDTF">2010-10-07T15:39:33Z</dcterms:created>
  <dcterms:modified xsi:type="dcterms:W3CDTF">2010-10-14T18:45:35Z</dcterms:modified>
  <cp:category/>
  <cp:version/>
  <cp:contentType/>
  <cp:contentStatus/>
</cp:coreProperties>
</file>