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6965" windowHeight="1132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<sst xmlns="http://schemas.openxmlformats.org/spreadsheetml/2006/main" count="121" uniqueCount="85">
  <si>
    <t>wilhelmkleinitewilhelmkleinitewilhelmkleinitewilhelmkleinitewilhelmkleinitewilhelmkleinitewilhelmkleinitewilhelmkleinitewilhelmkleinitewilhelmkleinite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</si>
  <si>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</si>
  <si>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</si>
  <si>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</si>
  <si>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</si>
  <si>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</si>
  <si>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</si>
  <si>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</si>
  <si>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</si>
  <si>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</si>
  <si>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</si>
  <si>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Ox</t>
  </si>
  <si>
    <t>Wt</t>
  </si>
  <si>
    <t>Percents</t>
  </si>
  <si>
    <t>Average</t>
  </si>
  <si>
    <t>Standard</t>
  </si>
  <si>
    <t>Dev</t>
  </si>
  <si>
    <t>MgO</t>
  </si>
  <si>
    <t>Al2O3</t>
  </si>
  <si>
    <t>P2O5</t>
  </si>
  <si>
    <t>SO3</t>
  </si>
  <si>
    <t>CaO</t>
  </si>
  <si>
    <t>MnO</t>
  </si>
  <si>
    <t>Fe2O3</t>
  </si>
  <si>
    <t>CuO</t>
  </si>
  <si>
    <t>ZnO</t>
  </si>
  <si>
    <t>As2O5</t>
  </si>
  <si>
    <t>PbO</t>
  </si>
  <si>
    <t>Totals</t>
  </si>
  <si>
    <t>Cation</t>
  </si>
  <si>
    <t>Numbers</t>
  </si>
  <si>
    <t>Normalized</t>
  </si>
  <si>
    <t>to</t>
  </si>
  <si>
    <t>O</t>
  </si>
  <si>
    <t>Mg</t>
  </si>
  <si>
    <t>Al</t>
  </si>
  <si>
    <t>P</t>
  </si>
  <si>
    <t>S</t>
  </si>
  <si>
    <t>Ca</t>
  </si>
  <si>
    <t>Mn</t>
  </si>
  <si>
    <t>Fe</t>
  </si>
  <si>
    <t>Cu</t>
  </si>
  <si>
    <t>Zn</t>
  </si>
  <si>
    <t>As</t>
  </si>
  <si>
    <t>Pb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</si>
  <si>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</si>
  <si>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</si>
  <si>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</si>
  <si>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</si>
  <si>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</si>
  <si>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</si>
  <si>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</si>
  <si>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</si>
  <si>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</si>
  <si>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</si>
  <si>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anor-hk</t>
  </si>
  <si>
    <t>La</t>
  </si>
  <si>
    <t>as</t>
  </si>
  <si>
    <t>diopside</t>
  </si>
  <si>
    <t>PET</t>
  </si>
  <si>
    <t>apatite</t>
  </si>
  <si>
    <t>barite2</t>
  </si>
  <si>
    <t>rhod-791</t>
  </si>
  <si>
    <t>Ma</t>
  </si>
  <si>
    <t>wulfenite</t>
  </si>
  <si>
    <t>LIF</t>
  </si>
  <si>
    <t>fayalite</t>
  </si>
  <si>
    <t>chalcopy</t>
  </si>
  <si>
    <t>willemit2</t>
  </si>
  <si>
    <r>
      <t>ZnFe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(AsO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2</t>
    </r>
  </si>
  <si>
    <t>WDS scan:</t>
  </si>
  <si>
    <t>Fe3</t>
  </si>
  <si>
    <t>Fe2</t>
  </si>
  <si>
    <t>average</t>
  </si>
  <si>
    <t>stdev</t>
  </si>
  <si>
    <t>in formula</t>
  </si>
  <si>
    <t>Total</t>
  </si>
  <si>
    <t>ideal</t>
  </si>
  <si>
    <t>measured</t>
  </si>
  <si>
    <t>As Fe Zn &lt;Cu &lt;&lt;Al</t>
  </si>
  <si>
    <t>not present in the wds scan, not in the total; measured values are lower than the detection limit (matrix correction effect)</t>
  </si>
  <si>
    <r>
      <t>(Zn0.90Fe0.07Cu0.03)Σ=1(Fe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1.99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(As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2</t>
    </r>
  </si>
  <si>
    <t>H2O*</t>
  </si>
  <si>
    <t>* = estimated by difference</t>
  </si>
  <si>
    <t>OH estimated by difference and charge balance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</si>
</sst>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  <numFmt numFmtId="171" formatCode="0.000"/>
  </numFmts>
  <fonts count="9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  <font>
      <b/>
      <sz val="9"/>
      <color indexed="12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2" fontId="7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workbookViewId="0" topLeftCell="A1">
      <selection activeCell="S36" sqref="S36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2" spans="2:17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N2" s="4" t="s">
        <v>70</v>
      </c>
      <c r="O2" s="4"/>
      <c r="P2" s="5" t="s">
        <v>79</v>
      </c>
      <c r="Q2" s="4"/>
    </row>
    <row r="3" spans="1:14" ht="12.75">
      <c r="A3" s="1" t="s">
        <v>11</v>
      </c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M3" s="1" t="s">
        <v>73</v>
      </c>
      <c r="N3" s="1" t="s">
        <v>74</v>
      </c>
    </row>
    <row r="4" spans="1:18" ht="12.75">
      <c r="A4" s="1" t="s">
        <v>26</v>
      </c>
      <c r="B4" s="2">
        <v>46.34</v>
      </c>
      <c r="C4" s="2">
        <v>47.68</v>
      </c>
      <c r="D4" s="2">
        <v>46.96</v>
      </c>
      <c r="E4" s="2">
        <v>47.13</v>
      </c>
      <c r="F4" s="2">
        <v>46.71</v>
      </c>
      <c r="G4" s="2">
        <v>47.27</v>
      </c>
      <c r="H4" s="2">
        <v>47.67</v>
      </c>
      <c r="I4" s="2">
        <v>47.39</v>
      </c>
      <c r="J4" s="2">
        <v>47.33</v>
      </c>
      <c r="K4" s="2">
        <v>46.95</v>
      </c>
      <c r="L4" s="2"/>
      <c r="M4" s="2">
        <f>AVERAGE(B4:K4)</f>
        <v>47.143</v>
      </c>
      <c r="N4" s="2">
        <f>STDEV(B4:K4)</f>
        <v>0.41918041726982036</v>
      </c>
      <c r="O4" s="2"/>
      <c r="P4" s="2"/>
      <c r="Q4" s="2"/>
      <c r="R4" s="2"/>
    </row>
    <row r="5" spans="1:18" ht="12.75">
      <c r="A5" s="1" t="s">
        <v>23</v>
      </c>
      <c r="B5" s="2">
        <v>33.57</v>
      </c>
      <c r="C5" s="2">
        <v>33.35</v>
      </c>
      <c r="D5" s="2">
        <v>33.75</v>
      </c>
      <c r="E5" s="2">
        <v>33.85</v>
      </c>
      <c r="F5" s="2">
        <v>33.94</v>
      </c>
      <c r="G5" s="2">
        <v>33.71</v>
      </c>
      <c r="H5" s="2">
        <v>33.14</v>
      </c>
      <c r="I5" s="2">
        <v>33.29</v>
      </c>
      <c r="J5" s="2">
        <v>33.59</v>
      </c>
      <c r="K5" s="2">
        <v>32.9</v>
      </c>
      <c r="L5" s="2"/>
      <c r="M5" s="2">
        <f aca="true" t="shared" si="0" ref="M5:M15">AVERAGE(B5:K5)</f>
        <v>33.509</v>
      </c>
      <c r="N5" s="2">
        <f aca="true" t="shared" si="1" ref="N5:N15">STDEV(B5:K5)</f>
        <v>0.3318450106764555</v>
      </c>
      <c r="O5" s="2"/>
      <c r="P5" s="2"/>
      <c r="Q5" s="2"/>
      <c r="R5" s="2"/>
    </row>
    <row r="6" spans="1:18" ht="12.75">
      <c r="A6" s="1" t="s">
        <v>25</v>
      </c>
      <c r="B6" s="2">
        <v>13.68</v>
      </c>
      <c r="C6" s="2">
        <v>13.52</v>
      </c>
      <c r="D6" s="2">
        <v>12.43</v>
      </c>
      <c r="E6" s="2">
        <v>13.11</v>
      </c>
      <c r="F6" s="2">
        <v>13.05</v>
      </c>
      <c r="G6" s="2">
        <v>13.76</v>
      </c>
      <c r="H6" s="2">
        <v>13.74</v>
      </c>
      <c r="I6" s="2">
        <v>13.96</v>
      </c>
      <c r="J6" s="2">
        <v>13.92</v>
      </c>
      <c r="K6" s="2">
        <v>14.09</v>
      </c>
      <c r="L6" s="2"/>
      <c r="M6" s="2">
        <f t="shared" si="0"/>
        <v>13.526</v>
      </c>
      <c r="N6" s="2">
        <f t="shared" si="1"/>
        <v>0.5149800427632685</v>
      </c>
      <c r="O6" s="2"/>
      <c r="P6" s="2"/>
      <c r="Q6" s="2"/>
      <c r="R6" s="2"/>
    </row>
    <row r="7" spans="1:18" ht="12.75">
      <c r="A7" s="1" t="s">
        <v>24</v>
      </c>
      <c r="B7" s="2">
        <v>0.35</v>
      </c>
      <c r="C7" s="2">
        <v>0.42</v>
      </c>
      <c r="D7" s="2">
        <v>0.27</v>
      </c>
      <c r="E7" s="2">
        <v>0.44</v>
      </c>
      <c r="F7" s="2">
        <v>0.39</v>
      </c>
      <c r="G7" s="2">
        <v>0.2</v>
      </c>
      <c r="H7" s="2">
        <v>0.38</v>
      </c>
      <c r="I7" s="2">
        <v>0.59</v>
      </c>
      <c r="J7" s="2">
        <v>0.34</v>
      </c>
      <c r="K7" s="2">
        <v>0.62</v>
      </c>
      <c r="L7" s="2"/>
      <c r="M7" s="2">
        <f t="shared" si="0"/>
        <v>0.4</v>
      </c>
      <c r="N7" s="2">
        <f t="shared" si="1"/>
        <v>0.12909944487358052</v>
      </c>
      <c r="O7" s="2"/>
      <c r="P7" s="2"/>
      <c r="Q7" s="2"/>
      <c r="R7" s="2"/>
    </row>
    <row r="8" spans="1:18" ht="12.75">
      <c r="A8" s="1" t="s">
        <v>18</v>
      </c>
      <c r="B8" s="2">
        <v>0.07</v>
      </c>
      <c r="C8" s="2">
        <v>0.11</v>
      </c>
      <c r="D8" s="2">
        <v>0.04</v>
      </c>
      <c r="E8" s="2">
        <v>0.09</v>
      </c>
      <c r="F8" s="2">
        <v>0.13</v>
      </c>
      <c r="G8" s="2">
        <v>0.11</v>
      </c>
      <c r="H8" s="2">
        <v>0.07</v>
      </c>
      <c r="I8" s="2">
        <v>0.06</v>
      </c>
      <c r="J8" s="2">
        <v>0.09</v>
      </c>
      <c r="K8" s="2">
        <v>0.11</v>
      </c>
      <c r="L8" s="2"/>
      <c r="M8" s="2">
        <f t="shared" si="0"/>
        <v>0.08800000000000001</v>
      </c>
      <c r="N8" s="2">
        <f t="shared" si="1"/>
        <v>0.027808871486152242</v>
      </c>
      <c r="O8" s="2"/>
      <c r="P8" s="2"/>
      <c r="Q8" s="2"/>
      <c r="R8" s="2"/>
    </row>
    <row r="9" spans="1:18" s="7" customFormat="1" ht="12.75">
      <c r="A9" s="7" t="s">
        <v>27</v>
      </c>
      <c r="B9" s="8">
        <v>0</v>
      </c>
      <c r="C9" s="8">
        <v>0.02</v>
      </c>
      <c r="D9" s="8">
        <v>0.14</v>
      </c>
      <c r="E9" s="8">
        <v>0.11</v>
      </c>
      <c r="F9" s="8">
        <v>0.02</v>
      </c>
      <c r="G9" s="8">
        <v>0.02</v>
      </c>
      <c r="H9" s="8">
        <v>0</v>
      </c>
      <c r="I9" s="8">
        <v>0</v>
      </c>
      <c r="J9" s="8">
        <v>0.02</v>
      </c>
      <c r="K9" s="8">
        <v>0</v>
      </c>
      <c r="L9" s="8"/>
      <c r="M9" s="8">
        <f t="shared" si="0"/>
        <v>0.03300000000000001</v>
      </c>
      <c r="N9" s="8">
        <f t="shared" si="1"/>
        <v>0.04989989979949859</v>
      </c>
      <c r="O9" s="8" t="s">
        <v>80</v>
      </c>
      <c r="P9" s="8"/>
      <c r="Q9" s="8"/>
      <c r="R9" s="8"/>
    </row>
    <row r="10" spans="1:18" s="7" customFormat="1" ht="12.75">
      <c r="A10" s="7" t="s">
        <v>19</v>
      </c>
      <c r="B10" s="8">
        <v>0.05</v>
      </c>
      <c r="C10" s="8">
        <v>0</v>
      </c>
      <c r="D10" s="8">
        <v>0</v>
      </c>
      <c r="E10" s="8">
        <v>0.03</v>
      </c>
      <c r="F10" s="8">
        <v>0.04</v>
      </c>
      <c r="G10" s="8">
        <v>0</v>
      </c>
      <c r="H10" s="8">
        <v>0.07</v>
      </c>
      <c r="I10" s="8">
        <v>0.03</v>
      </c>
      <c r="J10" s="8">
        <v>0</v>
      </c>
      <c r="K10" s="8">
        <v>0.02</v>
      </c>
      <c r="L10" s="8"/>
      <c r="M10" s="8">
        <f t="shared" si="0"/>
        <v>0.024</v>
      </c>
      <c r="N10" s="8">
        <f t="shared" si="1"/>
        <v>0.024585451886114367</v>
      </c>
      <c r="O10" s="8" t="s">
        <v>80</v>
      </c>
      <c r="P10" s="8"/>
      <c r="Q10" s="8"/>
      <c r="R10" s="8"/>
    </row>
    <row r="11" spans="1:18" s="7" customFormat="1" ht="12.75">
      <c r="A11" s="7" t="s">
        <v>22</v>
      </c>
      <c r="B11" s="8">
        <v>0.05</v>
      </c>
      <c r="C11" s="8">
        <v>0.02</v>
      </c>
      <c r="D11" s="8">
        <v>0</v>
      </c>
      <c r="E11" s="8">
        <v>0</v>
      </c>
      <c r="F11" s="8">
        <v>0</v>
      </c>
      <c r="G11" s="8">
        <v>0.07</v>
      </c>
      <c r="H11" s="8">
        <v>0.04</v>
      </c>
      <c r="I11" s="8">
        <v>0.01</v>
      </c>
      <c r="J11" s="8">
        <v>0.04</v>
      </c>
      <c r="K11" s="8">
        <v>0</v>
      </c>
      <c r="L11" s="8"/>
      <c r="M11" s="8">
        <f t="shared" si="0"/>
        <v>0.023000000000000003</v>
      </c>
      <c r="N11" s="8">
        <f t="shared" si="1"/>
        <v>0.02540778533354601</v>
      </c>
      <c r="O11" s="8" t="s">
        <v>80</v>
      </c>
      <c r="P11" s="8"/>
      <c r="Q11" s="8"/>
      <c r="R11" s="8"/>
    </row>
    <row r="12" spans="1:18" s="7" customFormat="1" ht="12.75">
      <c r="A12" s="7" t="s">
        <v>20</v>
      </c>
      <c r="B12" s="8">
        <v>0</v>
      </c>
      <c r="C12" s="8">
        <v>0.04</v>
      </c>
      <c r="D12" s="8">
        <v>0</v>
      </c>
      <c r="E12" s="8">
        <v>0</v>
      </c>
      <c r="F12" s="8">
        <v>0</v>
      </c>
      <c r="G12" s="8">
        <v>0.02</v>
      </c>
      <c r="H12" s="8">
        <v>0.02</v>
      </c>
      <c r="I12" s="8">
        <v>0</v>
      </c>
      <c r="J12" s="8">
        <v>0</v>
      </c>
      <c r="K12" s="8">
        <v>0.04</v>
      </c>
      <c r="L12" s="8"/>
      <c r="M12" s="8">
        <f t="shared" si="0"/>
        <v>0.012</v>
      </c>
      <c r="N12" s="8">
        <f t="shared" si="1"/>
        <v>0.016865480854231358</v>
      </c>
      <c r="O12" s="8" t="s">
        <v>80</v>
      </c>
      <c r="P12" s="8"/>
      <c r="Q12" s="8"/>
      <c r="R12" s="8"/>
    </row>
    <row r="13" spans="1:18" s="7" customFormat="1" ht="12.75">
      <c r="A13" s="7" t="s">
        <v>21</v>
      </c>
      <c r="B13" s="8">
        <v>0.01</v>
      </c>
      <c r="C13" s="8">
        <v>0</v>
      </c>
      <c r="D13" s="8">
        <v>0.01</v>
      </c>
      <c r="E13" s="8">
        <v>0</v>
      </c>
      <c r="F13" s="8">
        <v>0.03</v>
      </c>
      <c r="G13" s="8">
        <v>0</v>
      </c>
      <c r="H13" s="8">
        <v>0.04</v>
      </c>
      <c r="I13" s="8">
        <v>0</v>
      </c>
      <c r="J13" s="8">
        <v>0</v>
      </c>
      <c r="K13" s="8">
        <v>0.02</v>
      </c>
      <c r="L13" s="8"/>
      <c r="M13" s="8">
        <f t="shared" si="0"/>
        <v>0.011</v>
      </c>
      <c r="N13" s="8">
        <f t="shared" si="1"/>
        <v>0.01449137674618944</v>
      </c>
      <c r="O13" s="8" t="s">
        <v>80</v>
      </c>
      <c r="P13" s="8"/>
      <c r="Q13" s="8"/>
      <c r="R13" s="8"/>
    </row>
    <row r="14" spans="1:18" s="7" customFormat="1" ht="12.75">
      <c r="A14" s="7" t="s">
        <v>17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/>
      <c r="M14" s="8">
        <f t="shared" si="0"/>
        <v>0</v>
      </c>
      <c r="N14" s="8">
        <f t="shared" si="1"/>
        <v>0</v>
      </c>
      <c r="O14" s="8" t="s">
        <v>80</v>
      </c>
      <c r="P14" s="8"/>
      <c r="Q14" s="8"/>
      <c r="R14" s="8"/>
    </row>
    <row r="15" spans="1:18" ht="12.75">
      <c r="A15" s="1" t="s">
        <v>28</v>
      </c>
      <c r="B15" s="2">
        <f>SUM(B4:B8)</f>
        <v>94.00999999999999</v>
      </c>
      <c r="C15" s="2">
        <f aca="true" t="shared" si="2" ref="C15:K15">SUM(C4:C8)</f>
        <v>95.08</v>
      </c>
      <c r="D15" s="2">
        <f t="shared" si="2"/>
        <v>93.45000000000002</v>
      </c>
      <c r="E15" s="2">
        <f t="shared" si="2"/>
        <v>94.62</v>
      </c>
      <c r="F15" s="2">
        <f t="shared" si="2"/>
        <v>94.22</v>
      </c>
      <c r="G15" s="2">
        <f t="shared" si="2"/>
        <v>95.05000000000001</v>
      </c>
      <c r="H15" s="2">
        <f t="shared" si="2"/>
        <v>94.99999999999999</v>
      </c>
      <c r="I15" s="2">
        <f t="shared" si="2"/>
        <v>95.29000000000002</v>
      </c>
      <c r="J15" s="2">
        <f t="shared" si="2"/>
        <v>95.27000000000001</v>
      </c>
      <c r="K15" s="2">
        <f t="shared" si="2"/>
        <v>94.67</v>
      </c>
      <c r="L15" s="2"/>
      <c r="M15" s="2">
        <f t="shared" si="0"/>
        <v>94.666</v>
      </c>
      <c r="N15" s="2">
        <f t="shared" si="1"/>
        <v>0.6050381071568365</v>
      </c>
      <c r="O15" s="2"/>
      <c r="P15" s="2"/>
      <c r="Q15" s="2"/>
      <c r="R15" s="2"/>
    </row>
    <row r="16" spans="1:18" ht="12.75">
      <c r="A16" s="1" t="s">
        <v>82</v>
      </c>
      <c r="B16" s="2">
        <f>100-B15</f>
        <v>5.990000000000009</v>
      </c>
      <c r="C16" s="2">
        <f aca="true" t="shared" si="3" ref="C16:K16">100-C15</f>
        <v>4.920000000000002</v>
      </c>
      <c r="D16" s="2">
        <f t="shared" si="3"/>
        <v>6.549999999999983</v>
      </c>
      <c r="E16" s="2">
        <f t="shared" si="3"/>
        <v>5.3799999999999955</v>
      </c>
      <c r="F16" s="2">
        <f t="shared" si="3"/>
        <v>5.780000000000001</v>
      </c>
      <c r="G16" s="2">
        <f t="shared" si="3"/>
        <v>4.949999999999989</v>
      </c>
      <c r="H16" s="2">
        <f t="shared" si="3"/>
        <v>5.000000000000014</v>
      </c>
      <c r="I16" s="2">
        <f t="shared" si="3"/>
        <v>4.7099999999999795</v>
      </c>
      <c r="J16" s="2">
        <f t="shared" si="3"/>
        <v>4.72999999999999</v>
      </c>
      <c r="K16" s="2">
        <f t="shared" si="3"/>
        <v>5.329999999999998</v>
      </c>
      <c r="L16" s="2"/>
      <c r="M16" s="2">
        <f>AVERAGE(B16:K16)</f>
        <v>5.333999999999996</v>
      </c>
      <c r="N16" s="2">
        <f>STDEV(B16:K16)</f>
        <v>0.605038107156158</v>
      </c>
      <c r="O16" s="2"/>
      <c r="P16" s="2"/>
      <c r="Q16" s="2"/>
      <c r="R16" s="2"/>
    </row>
    <row r="17" spans="1:18" ht="12.75">
      <c r="A17" s="1" t="s">
        <v>83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2:18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2.75">
      <c r="A19" s="1" t="s">
        <v>29</v>
      </c>
      <c r="B19" s="2" t="s">
        <v>30</v>
      </c>
      <c r="C19" s="2" t="s">
        <v>31</v>
      </c>
      <c r="D19" s="2" t="s">
        <v>32</v>
      </c>
      <c r="E19" s="2">
        <v>9</v>
      </c>
      <c r="F19" s="2" t="s">
        <v>33</v>
      </c>
      <c r="G19" s="2"/>
      <c r="H19" s="2"/>
      <c r="I19" s="2"/>
      <c r="J19" s="2"/>
      <c r="K19" s="2"/>
      <c r="L19" s="2"/>
      <c r="M19" s="1" t="s">
        <v>73</v>
      </c>
      <c r="N19" s="1" t="s">
        <v>74</v>
      </c>
      <c r="O19" s="2"/>
      <c r="P19" s="2"/>
      <c r="Q19" s="2"/>
      <c r="R19" s="2"/>
    </row>
    <row r="20" spans="1:15" ht="12.75">
      <c r="A20" s="1" t="s">
        <v>40</v>
      </c>
      <c r="B20" s="2">
        <v>2.081926493658789</v>
      </c>
      <c r="C20" s="2">
        <v>2.0401532940216622</v>
      </c>
      <c r="D20" s="2">
        <v>2.093968683217644</v>
      </c>
      <c r="E20" s="2">
        <v>2.0798526725521223</v>
      </c>
      <c r="F20" s="2">
        <v>2.0941191119123808</v>
      </c>
      <c r="G20" s="2">
        <v>2.0643036445303817</v>
      </c>
      <c r="H20" s="2">
        <v>2.030691874276156</v>
      </c>
      <c r="I20" s="2">
        <v>2.0378411256416054</v>
      </c>
      <c r="J20" s="2">
        <v>2.054457624766552</v>
      </c>
      <c r="K20" s="2">
        <v>2.028745345368468</v>
      </c>
      <c r="L20" s="2"/>
      <c r="M20" s="2">
        <f aca="true" t="shared" si="4" ref="M20:M25">AVERAGE(B20:K20)</f>
        <v>2.0606059869945765</v>
      </c>
      <c r="N20" s="2">
        <f aca="true" t="shared" si="5" ref="N20:N25">STDEV(B20:K20)</f>
        <v>0.02573190662399187</v>
      </c>
      <c r="O20" s="2"/>
    </row>
    <row r="21" spans="1:15" ht="12.75">
      <c r="A21" s="1" t="s">
        <v>42</v>
      </c>
      <c r="B21" s="2">
        <v>0.8532006654383472</v>
      </c>
      <c r="C21" s="2">
        <v>0.8317536047395677</v>
      </c>
      <c r="D21" s="2">
        <v>0.7755656595852619</v>
      </c>
      <c r="E21" s="2">
        <v>0.8100794753059234</v>
      </c>
      <c r="F21" s="2">
        <v>0.8097502515230933</v>
      </c>
      <c r="G21" s="2">
        <v>0.8473918801339565</v>
      </c>
      <c r="H21" s="2">
        <v>0.8466994879981188</v>
      </c>
      <c r="I21" s="2">
        <v>0.8593953176148426</v>
      </c>
      <c r="J21" s="2">
        <v>0.8562044030426228</v>
      </c>
      <c r="K21" s="2">
        <v>0.8737630377555371</v>
      </c>
      <c r="L21" s="2"/>
      <c r="M21" s="2">
        <f t="shared" si="4"/>
        <v>0.8363803783137274</v>
      </c>
      <c r="N21" s="2">
        <f t="shared" si="5"/>
        <v>0.029723802788779057</v>
      </c>
      <c r="O21" s="2"/>
    </row>
    <row r="22" spans="1:15" ht="12.75">
      <c r="A22" s="1" t="s">
        <v>41</v>
      </c>
      <c r="B22" s="2">
        <v>0.021788168900049015</v>
      </c>
      <c r="C22" s="2">
        <v>0.025790210762654614</v>
      </c>
      <c r="D22" s="2">
        <v>0.01681507495111615</v>
      </c>
      <c r="E22" s="2">
        <v>0.027137211179729764</v>
      </c>
      <c r="F22" s="2">
        <v>0.024154207213712534</v>
      </c>
      <c r="G22" s="2">
        <v>0.012293724055167857</v>
      </c>
      <c r="H22" s="2">
        <v>0.023372962474759094</v>
      </c>
      <c r="I22" s="2">
        <v>0.03625326931033359</v>
      </c>
      <c r="J22" s="2">
        <v>0.020873954832728425</v>
      </c>
      <c r="K22" s="2">
        <v>0.0383761997715054</v>
      </c>
      <c r="L22" s="2"/>
      <c r="M22" s="2">
        <f t="shared" si="4"/>
        <v>0.024685498345175645</v>
      </c>
      <c r="N22" s="2">
        <f t="shared" si="5"/>
        <v>0.007950590145743506</v>
      </c>
      <c r="O22" s="2"/>
    </row>
    <row r="23" spans="1:15" ht="12.75">
      <c r="A23" s="1" t="s">
        <v>35</v>
      </c>
      <c r="B23" s="2">
        <v>0.006799242396400561</v>
      </c>
      <c r="C23" s="2">
        <v>0.010539210564303092</v>
      </c>
      <c r="D23" s="2">
        <v>0.0038869130894864552</v>
      </c>
      <c r="E23" s="2">
        <v>0.008660936264087826</v>
      </c>
      <c r="F23" s="2">
        <v>0.012562651967397852</v>
      </c>
      <c r="G23" s="2">
        <v>0.010550084682184388</v>
      </c>
      <c r="H23" s="2">
        <v>0.00671796907918107</v>
      </c>
      <c r="I23" s="2">
        <v>0.005752494489960998</v>
      </c>
      <c r="J23" s="2">
        <v>0.00862140659086738</v>
      </c>
      <c r="K23" s="2">
        <v>0.010623625611418738</v>
      </c>
      <c r="L23" s="2"/>
      <c r="M23" s="2">
        <f t="shared" si="4"/>
        <v>0.008471453473528835</v>
      </c>
      <c r="N23" s="2">
        <f t="shared" si="5"/>
        <v>0.0026730384848964754</v>
      </c>
      <c r="O23" s="2"/>
    </row>
    <row r="24" spans="1:15" ht="12.75">
      <c r="A24" s="1" t="s">
        <v>43</v>
      </c>
      <c r="B24" s="2">
        <v>1.9967690246315282</v>
      </c>
      <c r="C24" s="2">
        <v>2.026566971047532</v>
      </c>
      <c r="D24" s="2">
        <v>2.02433434840117</v>
      </c>
      <c r="E24" s="2">
        <v>2.0120051601160123</v>
      </c>
      <c r="F24" s="2">
        <v>2.0024291581774105</v>
      </c>
      <c r="G24" s="2">
        <v>2.0112135207968107</v>
      </c>
      <c r="H24" s="2">
        <v>2.029525113797647</v>
      </c>
      <c r="I24" s="2">
        <v>2.015584393150989</v>
      </c>
      <c r="J24" s="2">
        <v>2.011321238035408</v>
      </c>
      <c r="K24" s="2">
        <v>2.0115229224012507</v>
      </c>
      <c r="L24" s="2"/>
      <c r="M24" s="2">
        <f t="shared" si="4"/>
        <v>2.0141271850555755</v>
      </c>
      <c r="N24" s="2">
        <f t="shared" si="5"/>
        <v>0.01034919021058854</v>
      </c>
      <c r="O24" s="2"/>
    </row>
    <row r="25" spans="1:18" ht="12.75">
      <c r="A25" s="1" t="s">
        <v>28</v>
      </c>
      <c r="B25" s="2">
        <f>SUM(B20:B24)</f>
        <v>4.9604835950251145</v>
      </c>
      <c r="C25" s="2">
        <f aca="true" t="shared" si="6" ref="C25:K25">SUM(C20:C24)</f>
        <v>4.93480329113572</v>
      </c>
      <c r="D25" s="2">
        <f t="shared" si="6"/>
        <v>4.914570679244679</v>
      </c>
      <c r="E25" s="2">
        <f t="shared" si="6"/>
        <v>4.937735455417876</v>
      </c>
      <c r="F25" s="2">
        <f t="shared" si="6"/>
        <v>4.9430153807939945</v>
      </c>
      <c r="G25" s="2">
        <f t="shared" si="6"/>
        <v>4.945752854198501</v>
      </c>
      <c r="H25" s="2">
        <f t="shared" si="6"/>
        <v>4.937007407625861</v>
      </c>
      <c r="I25" s="2">
        <f t="shared" si="6"/>
        <v>4.954826600207731</v>
      </c>
      <c r="J25" s="2">
        <f t="shared" si="6"/>
        <v>4.951478627268179</v>
      </c>
      <c r="K25" s="2">
        <f t="shared" si="6"/>
        <v>4.96303113090818</v>
      </c>
      <c r="L25" s="2"/>
      <c r="M25" s="2">
        <f t="shared" si="4"/>
        <v>4.944270502182584</v>
      </c>
      <c r="N25" s="2">
        <f t="shared" si="5"/>
        <v>0.014333928227657977</v>
      </c>
      <c r="O25" s="2"/>
      <c r="P25" s="2"/>
      <c r="Q25" s="2"/>
      <c r="R25" s="2"/>
    </row>
    <row r="26" spans="2:18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2:18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1" t="s">
        <v>73</v>
      </c>
      <c r="N27" s="1" t="s">
        <v>74</v>
      </c>
      <c r="O27" s="2" t="s">
        <v>75</v>
      </c>
      <c r="P27" s="2"/>
      <c r="Q27" s="2"/>
      <c r="R27" s="2"/>
    </row>
    <row r="28" spans="1:18" ht="12.75">
      <c r="A28" s="1" t="s">
        <v>43</v>
      </c>
      <c r="B28" s="2">
        <f>B24</f>
        <v>1.9967690246315282</v>
      </c>
      <c r="C28" s="2">
        <f aca="true" t="shared" si="7" ref="C28:K28">C24</f>
        <v>2.026566971047532</v>
      </c>
      <c r="D28" s="2">
        <f t="shared" si="7"/>
        <v>2.02433434840117</v>
      </c>
      <c r="E28" s="2">
        <f t="shared" si="7"/>
        <v>2.0120051601160123</v>
      </c>
      <c r="F28" s="2">
        <f t="shared" si="7"/>
        <v>2.0024291581774105</v>
      </c>
      <c r="G28" s="2">
        <f t="shared" si="7"/>
        <v>2.0112135207968107</v>
      </c>
      <c r="H28" s="2">
        <f t="shared" si="7"/>
        <v>2.029525113797647</v>
      </c>
      <c r="I28" s="2">
        <f t="shared" si="7"/>
        <v>2.015584393150989</v>
      </c>
      <c r="J28" s="2">
        <f t="shared" si="7"/>
        <v>2.011321238035408</v>
      </c>
      <c r="K28" s="2">
        <f t="shared" si="7"/>
        <v>2.0115229224012507</v>
      </c>
      <c r="L28" s="2"/>
      <c r="M28" s="2">
        <f>AVERAGE(B28:K28)</f>
        <v>2.0141271850555755</v>
      </c>
      <c r="N28" s="2">
        <f>STDEV(B28:K28)</f>
        <v>0.01034919021058854</v>
      </c>
      <c r="O28" s="6">
        <v>2</v>
      </c>
      <c r="P28" s="2"/>
      <c r="Q28" s="2"/>
      <c r="R28" s="2"/>
    </row>
    <row r="29" spans="2:18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6"/>
      <c r="P29" s="2"/>
      <c r="Q29" s="2"/>
      <c r="R29" s="2"/>
    </row>
    <row r="30" spans="1:18" ht="12.75">
      <c r="A30" s="1" t="s">
        <v>71</v>
      </c>
      <c r="B30" s="2">
        <f>2-B23</f>
        <v>1.9932007576035995</v>
      </c>
      <c r="C30" s="2">
        <f aca="true" t="shared" si="8" ref="C30:K30">2-C23</f>
        <v>1.9894607894356968</v>
      </c>
      <c r="D30" s="2">
        <f t="shared" si="8"/>
        <v>1.9961130869105135</v>
      </c>
      <c r="E30" s="2">
        <f t="shared" si="8"/>
        <v>1.991339063735912</v>
      </c>
      <c r="F30" s="2">
        <f t="shared" si="8"/>
        <v>1.9874373480326022</v>
      </c>
      <c r="G30" s="2">
        <f t="shared" si="8"/>
        <v>1.9894499153178156</v>
      </c>
      <c r="H30" s="2">
        <f t="shared" si="8"/>
        <v>1.993282030920819</v>
      </c>
      <c r="I30" s="2">
        <f t="shared" si="8"/>
        <v>1.994247505510039</v>
      </c>
      <c r="J30" s="2">
        <f t="shared" si="8"/>
        <v>1.9913785934091326</v>
      </c>
      <c r="K30" s="2">
        <f t="shared" si="8"/>
        <v>1.9893763743885813</v>
      </c>
      <c r="L30" s="2"/>
      <c r="M30" s="2">
        <f aca="true" t="shared" si="9" ref="M30:M35">AVERAGE(B30:K30)</f>
        <v>1.991528546526471</v>
      </c>
      <c r="N30" s="2">
        <f aca="true" t="shared" si="10" ref="N30:N35">STDEV(B30:K30)</f>
        <v>0.002673038485101309</v>
      </c>
      <c r="O30" s="6">
        <v>1.99</v>
      </c>
      <c r="P30" s="2"/>
      <c r="Q30" s="2"/>
      <c r="R30" s="2"/>
    </row>
    <row r="31" spans="1:18" ht="12.75">
      <c r="A31" s="1" t="s">
        <v>35</v>
      </c>
      <c r="B31" s="2">
        <f>B23</f>
        <v>0.006799242396400561</v>
      </c>
      <c r="C31" s="2">
        <f aca="true" t="shared" si="11" ref="C31:K31">C23</f>
        <v>0.010539210564303092</v>
      </c>
      <c r="D31" s="2">
        <f t="shared" si="11"/>
        <v>0.0038869130894864552</v>
      </c>
      <c r="E31" s="2">
        <f t="shared" si="11"/>
        <v>0.008660936264087826</v>
      </c>
      <c r="F31" s="2">
        <f t="shared" si="11"/>
        <v>0.012562651967397852</v>
      </c>
      <c r="G31" s="2">
        <f t="shared" si="11"/>
        <v>0.010550084682184388</v>
      </c>
      <c r="H31" s="2">
        <f t="shared" si="11"/>
        <v>0.00671796907918107</v>
      </c>
      <c r="I31" s="2">
        <f t="shared" si="11"/>
        <v>0.005752494489960998</v>
      </c>
      <c r="J31" s="2">
        <f t="shared" si="11"/>
        <v>0.00862140659086738</v>
      </c>
      <c r="K31" s="2">
        <f t="shared" si="11"/>
        <v>0.010623625611418738</v>
      </c>
      <c r="L31" s="2"/>
      <c r="M31" s="2">
        <f t="shared" si="9"/>
        <v>0.008471453473528835</v>
      </c>
      <c r="N31" s="2">
        <f t="shared" si="10"/>
        <v>0.0026730384848964754</v>
      </c>
      <c r="O31" s="6">
        <v>0.01</v>
      </c>
      <c r="P31" s="2"/>
      <c r="Q31" s="2"/>
      <c r="R31" s="2"/>
    </row>
    <row r="32" spans="2:18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"/>
      <c r="P32" s="2"/>
      <c r="Q32" s="2"/>
      <c r="R32" s="2"/>
    </row>
    <row r="33" spans="1:18" ht="12.75">
      <c r="A33" s="1" t="s">
        <v>42</v>
      </c>
      <c r="B33" s="2">
        <f>B21</f>
        <v>0.8532006654383472</v>
      </c>
      <c r="C33" s="2">
        <f aca="true" t="shared" si="12" ref="C33:K33">C21</f>
        <v>0.8317536047395677</v>
      </c>
      <c r="D33" s="2">
        <f t="shared" si="12"/>
        <v>0.7755656595852619</v>
      </c>
      <c r="E33" s="2">
        <f t="shared" si="12"/>
        <v>0.8100794753059234</v>
      </c>
      <c r="F33" s="2">
        <f t="shared" si="12"/>
        <v>0.8097502515230933</v>
      </c>
      <c r="G33" s="2">
        <f t="shared" si="12"/>
        <v>0.8473918801339565</v>
      </c>
      <c r="H33" s="2">
        <f t="shared" si="12"/>
        <v>0.8466994879981188</v>
      </c>
      <c r="I33" s="2">
        <f t="shared" si="12"/>
        <v>0.8593953176148426</v>
      </c>
      <c r="J33" s="2">
        <f t="shared" si="12"/>
        <v>0.8562044030426228</v>
      </c>
      <c r="K33" s="2">
        <f t="shared" si="12"/>
        <v>0.8737630377555371</v>
      </c>
      <c r="L33" s="2"/>
      <c r="M33" s="2">
        <f t="shared" si="9"/>
        <v>0.8363803783137274</v>
      </c>
      <c r="N33" s="2">
        <f t="shared" si="10"/>
        <v>0.029723802788779057</v>
      </c>
      <c r="O33" s="6">
        <f>M33*1/0.93</f>
        <v>0.8993337401222874</v>
      </c>
      <c r="Q33" s="2"/>
      <c r="R33" s="2"/>
    </row>
    <row r="34" spans="1:18" ht="12.75">
      <c r="A34" s="1" t="s">
        <v>72</v>
      </c>
      <c r="B34" s="2">
        <f>B20-B30</f>
        <v>0.08872573605518963</v>
      </c>
      <c r="C34" s="2">
        <f aca="true" t="shared" si="13" ref="C34:K34">C20-C30</f>
        <v>0.050692504585965414</v>
      </c>
      <c r="D34" s="2">
        <f t="shared" si="13"/>
        <v>0.09785559630713059</v>
      </c>
      <c r="E34" s="2">
        <f t="shared" si="13"/>
        <v>0.08851360881621018</v>
      </c>
      <c r="F34" s="2">
        <f t="shared" si="13"/>
        <v>0.10668176387977857</v>
      </c>
      <c r="G34" s="2">
        <f t="shared" si="13"/>
        <v>0.07485372921256617</v>
      </c>
      <c r="H34" s="2">
        <f t="shared" si="13"/>
        <v>0.037409843355336925</v>
      </c>
      <c r="I34" s="2">
        <f t="shared" si="13"/>
        <v>0.04359362013156631</v>
      </c>
      <c r="J34" s="2">
        <f t="shared" si="13"/>
        <v>0.06307903135741944</v>
      </c>
      <c r="K34" s="2">
        <f t="shared" si="13"/>
        <v>0.039368970979886564</v>
      </c>
      <c r="L34" s="2"/>
      <c r="M34" s="2">
        <f t="shared" si="9"/>
        <v>0.06907744046810498</v>
      </c>
      <c r="N34" s="2">
        <f t="shared" si="10"/>
        <v>0.02570839639832616</v>
      </c>
      <c r="O34" s="6">
        <f>M34*1/0.93</f>
        <v>0.07427681770763976</v>
      </c>
      <c r="Q34" s="2"/>
      <c r="R34" s="2"/>
    </row>
    <row r="35" spans="1:18" ht="12.75">
      <c r="A35" s="1" t="s">
        <v>41</v>
      </c>
      <c r="B35" s="2">
        <f>B22</f>
        <v>0.021788168900049015</v>
      </c>
      <c r="C35" s="2">
        <f aca="true" t="shared" si="14" ref="C35:K35">C22</f>
        <v>0.025790210762654614</v>
      </c>
      <c r="D35" s="2">
        <f t="shared" si="14"/>
        <v>0.01681507495111615</v>
      </c>
      <c r="E35" s="2">
        <f t="shared" si="14"/>
        <v>0.027137211179729764</v>
      </c>
      <c r="F35" s="2">
        <f t="shared" si="14"/>
        <v>0.024154207213712534</v>
      </c>
      <c r="G35" s="2">
        <f t="shared" si="14"/>
        <v>0.012293724055167857</v>
      </c>
      <c r="H35" s="2">
        <f t="shared" si="14"/>
        <v>0.023372962474759094</v>
      </c>
      <c r="I35" s="2">
        <f t="shared" si="14"/>
        <v>0.03625326931033359</v>
      </c>
      <c r="J35" s="2">
        <f t="shared" si="14"/>
        <v>0.020873954832728425</v>
      </c>
      <c r="K35" s="2">
        <f t="shared" si="14"/>
        <v>0.0383761997715054</v>
      </c>
      <c r="L35" s="2"/>
      <c r="M35" s="2">
        <f t="shared" si="9"/>
        <v>0.024685498345175645</v>
      </c>
      <c r="N35" s="2">
        <f t="shared" si="10"/>
        <v>0.007950590145743506</v>
      </c>
      <c r="O35" s="6">
        <f>M35*1/0.93</f>
        <v>0.026543546607715747</v>
      </c>
      <c r="Q35" s="2"/>
      <c r="R35" s="2"/>
    </row>
    <row r="36" spans="2:18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2.75">
      <c r="A37" s="1" t="s">
        <v>76</v>
      </c>
      <c r="B37" s="2">
        <f>SUM(B28:B35)</f>
        <v>4.9604835950251145</v>
      </c>
      <c r="C37" s="2">
        <f aca="true" t="shared" si="15" ref="C37:K37">SUM(C28:C35)</f>
        <v>4.93480329113572</v>
      </c>
      <c r="D37" s="2">
        <f t="shared" si="15"/>
        <v>4.914570679244679</v>
      </c>
      <c r="E37" s="2">
        <f t="shared" si="15"/>
        <v>4.937735455417874</v>
      </c>
      <c r="F37" s="2">
        <f t="shared" si="15"/>
        <v>4.9430153807939945</v>
      </c>
      <c r="G37" s="2">
        <f t="shared" si="15"/>
        <v>4.945752854198501</v>
      </c>
      <c r="H37" s="2">
        <f t="shared" si="15"/>
        <v>4.937007407625861</v>
      </c>
      <c r="I37" s="2">
        <f t="shared" si="15"/>
        <v>4.954826600207731</v>
      </c>
      <c r="J37" s="2">
        <f t="shared" si="15"/>
        <v>4.951478627268179</v>
      </c>
      <c r="K37" s="2">
        <f t="shared" si="15"/>
        <v>4.963031130908179</v>
      </c>
      <c r="L37" s="2"/>
      <c r="M37" s="2">
        <f>AVERAGE(B37:K37)</f>
        <v>4.944270502182584</v>
      </c>
      <c r="N37" s="2">
        <f>STDEV(B37:K37)</f>
        <v>0.01433392822754782</v>
      </c>
      <c r="O37" s="2">
        <v>5</v>
      </c>
      <c r="P37" s="2"/>
      <c r="Q37" s="2"/>
      <c r="R37" s="2"/>
    </row>
    <row r="38" spans="2:18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2:18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2:18" ht="23.25">
      <c r="B40" s="2"/>
      <c r="C40" s="2"/>
      <c r="D40" s="2" t="s">
        <v>77</v>
      </c>
      <c r="E40" s="2"/>
      <c r="F40" s="2"/>
      <c r="G40" s="2"/>
      <c r="H40" s="3" t="s">
        <v>69</v>
      </c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4:19" ht="23.25">
      <c r="D41" s="1" t="s">
        <v>78</v>
      </c>
      <c r="H41" s="3" t="s">
        <v>81</v>
      </c>
      <c r="S41" s="1" t="s">
        <v>84</v>
      </c>
    </row>
    <row r="42" ht="18.75">
      <c r="H42" s="3"/>
    </row>
    <row r="43" spans="1:8" ht="12.75">
      <c r="A43" s="1" t="s">
        <v>45</v>
      </c>
      <c r="B43" s="1" t="s">
        <v>46</v>
      </c>
      <c r="C43" s="1" t="s">
        <v>47</v>
      </c>
      <c r="D43" s="1" t="s">
        <v>48</v>
      </c>
      <c r="E43" s="1" t="s">
        <v>49</v>
      </c>
      <c r="F43" s="1" t="s">
        <v>50</v>
      </c>
      <c r="G43" s="1" t="s">
        <v>51</v>
      </c>
      <c r="H43" s="1" t="s">
        <v>52</v>
      </c>
    </row>
    <row r="44" spans="1:8" ht="12.75">
      <c r="A44" s="1" t="s">
        <v>53</v>
      </c>
      <c r="B44" s="1" t="s">
        <v>35</v>
      </c>
      <c r="C44" s="1" t="s">
        <v>54</v>
      </c>
      <c r="D44" s="1">
        <v>20</v>
      </c>
      <c r="E44" s="1">
        <v>10</v>
      </c>
      <c r="F44" s="1">
        <v>600</v>
      </c>
      <c r="G44" s="1">
        <v>-600</v>
      </c>
      <c r="H44" s="1" t="s">
        <v>55</v>
      </c>
    </row>
    <row r="45" spans="1:8" ht="12.75">
      <c r="A45" s="1" t="s">
        <v>53</v>
      </c>
      <c r="B45" s="1" t="s">
        <v>43</v>
      </c>
      <c r="C45" s="1" t="s">
        <v>56</v>
      </c>
      <c r="D45" s="1">
        <v>20</v>
      </c>
      <c r="E45" s="1">
        <v>10</v>
      </c>
      <c r="F45" s="1">
        <v>600</v>
      </c>
      <c r="G45" s="1">
        <v>-600</v>
      </c>
      <c r="H45" s="1" t="s">
        <v>57</v>
      </c>
    </row>
    <row r="46" spans="1:8" ht="12.75">
      <c r="A46" s="1" t="s">
        <v>53</v>
      </c>
      <c r="B46" s="1" t="s">
        <v>34</v>
      </c>
      <c r="C46" s="1" t="s">
        <v>54</v>
      </c>
      <c r="D46" s="1">
        <v>20</v>
      </c>
      <c r="E46" s="1">
        <v>10</v>
      </c>
      <c r="F46" s="1">
        <v>600</v>
      </c>
      <c r="G46" s="1">
        <v>-601</v>
      </c>
      <c r="H46" s="1" t="s">
        <v>58</v>
      </c>
    </row>
    <row r="47" spans="1:8" ht="12.75">
      <c r="A47" s="1" t="s">
        <v>59</v>
      </c>
      <c r="B47" s="1" t="s">
        <v>36</v>
      </c>
      <c r="C47" s="1" t="s">
        <v>54</v>
      </c>
      <c r="D47" s="1">
        <v>20</v>
      </c>
      <c r="E47" s="1">
        <v>10</v>
      </c>
      <c r="F47" s="1">
        <v>600</v>
      </c>
      <c r="G47" s="1">
        <v>-600</v>
      </c>
      <c r="H47" s="1" t="s">
        <v>60</v>
      </c>
    </row>
    <row r="48" spans="1:8" ht="12.75">
      <c r="A48" s="1" t="s">
        <v>59</v>
      </c>
      <c r="B48" s="1" t="s">
        <v>37</v>
      </c>
      <c r="C48" s="1" t="s">
        <v>54</v>
      </c>
      <c r="D48" s="1">
        <v>20</v>
      </c>
      <c r="E48" s="1">
        <v>10</v>
      </c>
      <c r="F48" s="1">
        <v>600</v>
      </c>
      <c r="G48" s="1">
        <v>-600</v>
      </c>
      <c r="H48" s="1" t="s">
        <v>61</v>
      </c>
    </row>
    <row r="49" spans="1:8" ht="12.75">
      <c r="A49" s="1" t="s">
        <v>59</v>
      </c>
      <c r="B49" s="1" t="s">
        <v>38</v>
      </c>
      <c r="C49" s="1" t="s">
        <v>54</v>
      </c>
      <c r="D49" s="1">
        <v>20</v>
      </c>
      <c r="E49" s="1">
        <v>10</v>
      </c>
      <c r="F49" s="1">
        <v>600</v>
      </c>
      <c r="G49" s="1">
        <v>-601</v>
      </c>
      <c r="H49" s="1" t="s">
        <v>58</v>
      </c>
    </row>
    <row r="50" spans="1:8" ht="12.75">
      <c r="A50" s="1" t="s">
        <v>59</v>
      </c>
      <c r="B50" s="1" t="s">
        <v>39</v>
      </c>
      <c r="C50" s="1" t="s">
        <v>54</v>
      </c>
      <c r="D50" s="1">
        <v>20</v>
      </c>
      <c r="E50" s="1">
        <v>10</v>
      </c>
      <c r="F50" s="1">
        <v>600</v>
      </c>
      <c r="G50" s="1">
        <v>-600</v>
      </c>
      <c r="H50" s="1" t="s">
        <v>62</v>
      </c>
    </row>
    <row r="51" spans="1:8" ht="12.75">
      <c r="A51" s="1" t="s">
        <v>59</v>
      </c>
      <c r="B51" s="1" t="s">
        <v>44</v>
      </c>
      <c r="C51" s="1" t="s">
        <v>63</v>
      </c>
      <c r="D51" s="1">
        <v>20</v>
      </c>
      <c r="E51" s="1">
        <v>10</v>
      </c>
      <c r="F51" s="1">
        <v>500</v>
      </c>
      <c r="G51" s="1">
        <v>-500</v>
      </c>
      <c r="H51" s="1" t="s">
        <v>64</v>
      </c>
    </row>
    <row r="52" spans="1:8" ht="12.75">
      <c r="A52" s="1" t="s">
        <v>65</v>
      </c>
      <c r="B52" s="1" t="s">
        <v>40</v>
      </c>
      <c r="C52" s="1" t="s">
        <v>54</v>
      </c>
      <c r="D52" s="1">
        <v>20</v>
      </c>
      <c r="E52" s="1">
        <v>10</v>
      </c>
      <c r="F52" s="1">
        <v>500</v>
      </c>
      <c r="G52" s="1">
        <v>-500</v>
      </c>
      <c r="H52" s="1" t="s">
        <v>66</v>
      </c>
    </row>
    <row r="53" spans="1:8" ht="12.75">
      <c r="A53" s="1" t="s">
        <v>65</v>
      </c>
      <c r="B53" s="1" t="s">
        <v>41</v>
      </c>
      <c r="C53" s="1" t="s">
        <v>54</v>
      </c>
      <c r="D53" s="1">
        <v>20</v>
      </c>
      <c r="E53" s="1">
        <v>10</v>
      </c>
      <c r="F53" s="1">
        <v>500</v>
      </c>
      <c r="G53" s="1">
        <v>-500</v>
      </c>
      <c r="H53" s="1" t="s">
        <v>67</v>
      </c>
    </row>
    <row r="54" spans="1:8" ht="12.75">
      <c r="A54" s="1" t="s">
        <v>65</v>
      </c>
      <c r="B54" s="1" t="s">
        <v>42</v>
      </c>
      <c r="C54" s="1" t="s">
        <v>54</v>
      </c>
      <c r="D54" s="1">
        <v>20</v>
      </c>
      <c r="E54" s="1">
        <v>10</v>
      </c>
      <c r="F54" s="1">
        <v>500</v>
      </c>
      <c r="G54" s="1">
        <v>-500</v>
      </c>
      <c r="H54" s="1" t="s">
        <v>68</v>
      </c>
    </row>
    <row r="56" spans="2:15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2008-01-24T19:27:21Z</dcterms:created>
  <dcterms:modified xsi:type="dcterms:W3CDTF">2008-01-24T19:27:21Z</dcterms:modified>
  <cp:category/>
  <cp:version/>
  <cp:contentType/>
  <cp:contentStatus/>
</cp:coreProperties>
</file>