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480" yWindow="360" windowWidth="13245" windowHeight="9660"/>
  </bookViews>
  <sheets>
    <sheet name="R090049" sheetId="3" r:id="rId1"/>
  </sheets>
  <definedNames>
    <definedName name="_xlnm.Print_Area" localSheetId="0">'R090049'!$A$1:$K$46</definedName>
  </definedNames>
  <calcPr calcId="125725"/>
</workbook>
</file>

<file path=xl/calcChain.xml><?xml version="1.0" encoding="utf-8"?>
<calcChain xmlns="http://schemas.openxmlformats.org/spreadsheetml/2006/main">
  <c r="H23" i="3"/>
  <c r="J47"/>
  <c r="J45"/>
  <c r="I46"/>
  <c r="I45"/>
  <c r="H45"/>
  <c r="H46" s="1"/>
  <c r="G45"/>
  <c r="G46" s="1"/>
  <c r="K46"/>
  <c r="K47" s="1"/>
  <c r="J46"/>
  <c r="J40"/>
  <c r="I40"/>
  <c r="H39"/>
  <c r="I39"/>
  <c r="J39"/>
  <c r="G39"/>
  <c r="E16" l="1"/>
  <c r="F16"/>
  <c r="H16"/>
  <c r="D16"/>
  <c r="E15"/>
  <c r="C22" s="1"/>
  <c r="E22" s="1"/>
  <c r="F22" s="1"/>
  <c r="F15"/>
  <c r="C21" s="1"/>
  <c r="E21" s="1"/>
  <c r="F21" s="1"/>
  <c r="G15"/>
  <c r="C23" s="1"/>
  <c r="E23" s="1"/>
  <c r="F23" s="1"/>
  <c r="H15"/>
  <c r="D15"/>
  <c r="C20" s="1"/>
  <c r="C24" l="1"/>
  <c r="E20"/>
  <c r="F20" s="1"/>
  <c r="F24" s="1"/>
  <c r="D29" s="1"/>
  <c r="G20" l="1"/>
  <c r="H20" s="1"/>
  <c r="G21"/>
  <c r="H21" s="1"/>
  <c r="G22"/>
  <c r="H22" s="1"/>
  <c r="G23"/>
</calcChain>
</file>

<file path=xl/sharedStrings.xml><?xml version="1.0" encoding="utf-8"?>
<sst xmlns="http://schemas.openxmlformats.org/spreadsheetml/2006/main" count="55" uniqueCount="37">
  <si>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</si>
  <si>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</si>
  <si>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</si>
  <si>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</si>
  <si>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</si>
  <si>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</si>
  <si>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</si>
  <si>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</si>
  <si>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</si>
  <si>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</si>
  <si>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</si>
  <si>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</si>
  <si>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</si>
  <si>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</si>
  <si>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</si>
  <si>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</si>
  <si>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</si>
  <si>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</si>
  <si>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CaO</t>
  </si>
  <si>
    <t>SrO</t>
  </si>
  <si>
    <t>CO2</t>
  </si>
  <si>
    <r>
      <t>CO</t>
    </r>
    <r>
      <rPr>
        <vertAlign val="subscript"/>
        <sz val="10"/>
        <rFont val="Arial"/>
        <family val="2"/>
      </rPr>
      <t>2</t>
    </r>
  </si>
  <si>
    <t xml:space="preserve"> Ca On calcite </t>
  </si>
  <si>
    <t xml:space="preserve"> Sr On SrTiO3 </t>
  </si>
  <si>
    <t xml:space="preserve"> Ba On barite2 </t>
  </si>
  <si>
    <t xml:space="preserve">Column Conditions :  Cond 1 : 15keV 10nA  </t>
  </si>
  <si>
    <t>BaO</t>
  </si>
  <si>
    <t>R090049</t>
  </si>
  <si>
    <t>Alstonite</t>
  </si>
  <si>
    <r>
      <t>BaCa(CO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</si>
  <si>
    <t xml:space="preserve">Beam Size :  10 µm </t>
  </si>
  <si>
    <t>Ba</t>
  </si>
  <si>
    <t>Ca</t>
  </si>
  <si>
    <t>C</t>
  </si>
  <si>
    <t>O</t>
  </si>
  <si>
    <t>Sr</t>
  </si>
  <si>
    <r>
      <t>Ba</t>
    </r>
    <r>
      <rPr>
        <vertAlign val="subscript"/>
        <sz val="14"/>
        <rFont val="Calibri"/>
        <family val="2"/>
        <scheme val="minor"/>
      </rPr>
      <t>0.99</t>
    </r>
    <r>
      <rPr>
        <sz val="14"/>
        <rFont val="Calibri"/>
        <family val="2"/>
        <scheme val="minor"/>
      </rPr>
      <t>(Ca</t>
    </r>
    <r>
      <rPr>
        <vertAlign val="subscript"/>
        <sz val="14"/>
        <rFont val="Calibri"/>
        <family val="2"/>
        <scheme val="minor"/>
      </rPr>
      <t>0.99</t>
    </r>
    <r>
      <rPr>
        <sz val="14"/>
        <rFont val="Calibri"/>
        <family val="2"/>
        <scheme val="minor"/>
      </rPr>
      <t>Sr</t>
    </r>
    <r>
      <rPr>
        <vertAlign val="subscript"/>
        <sz val="14"/>
        <rFont val="Calibri"/>
        <family val="2"/>
        <scheme val="minor"/>
      </rPr>
      <t>0.05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Σ=1.04</t>
    </r>
    <r>
      <rPr>
        <sz val="14"/>
        <rFont val="Calibri"/>
        <family val="2"/>
        <scheme val="minor"/>
      </rPr>
      <t>(CO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2.00</t>
    </r>
  </si>
</sst>
</file>

<file path=xl/styles.xml><?xml version="1.0" encoding="utf-8"?>
<styleSheet xmlns="http://schemas.openxmlformats.org/spreadsheetml/2006/main">
  <numFmts count="2">
    <numFmt numFmtId="164" formatCode="0.0"/>
    <numFmt numFmtId="169" formatCode="0.000"/>
  </numFmts>
  <fonts count="10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vertAlign val="subscript"/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0" fontId="5" fillId="0" borderId="0" xfId="0" applyFont="1"/>
    <xf numFmtId="0" fontId="7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2" fillId="0" borderId="3" xfId="0" applyFont="1" applyBorder="1"/>
    <xf numFmtId="0" fontId="8" fillId="0" borderId="0" xfId="0" applyFont="1"/>
    <xf numFmtId="2" fontId="0" fillId="0" borderId="0" xfId="0" applyNumberFormat="1" applyBorder="1"/>
    <xf numFmtId="169" fontId="4" fillId="0" borderId="0" xfId="0" applyNumberFormat="1" applyFont="1"/>
    <xf numFmtId="164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zoomScale="85" zoomScaleNormal="85" workbookViewId="0">
      <selection activeCell="A4" sqref="A4"/>
    </sheetView>
  </sheetViews>
  <sheetFormatPr baseColWidth="10" defaultColWidth="11.42578125" defaultRowHeight="15"/>
  <cols>
    <col min="1" max="1" width="11.42578125" style="12"/>
    <col min="2" max="2" width="14" style="12" customWidth="1"/>
    <col min="3" max="3" width="21.85546875" style="12" customWidth="1"/>
    <col min="4" max="4" width="11.42578125" style="12"/>
    <col min="5" max="5" width="13.140625" style="12" customWidth="1"/>
    <col min="6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>
      <c r="A1" s="22" t="s">
        <v>27</v>
      </c>
      <c r="B1" s="12" t="s">
        <v>28</v>
      </c>
      <c r="D1" s="18"/>
    </row>
    <row r="3" spans="1:13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>
      <c r="B4" s="7" t="s">
        <v>2</v>
      </c>
      <c r="C4" s="7" t="s">
        <v>3</v>
      </c>
      <c r="D4" s="7" t="s">
        <v>18</v>
      </c>
      <c r="E4" s="7" t="s">
        <v>19</v>
      </c>
      <c r="F4" s="7" t="s">
        <v>26</v>
      </c>
      <c r="G4" s="7" t="s">
        <v>20</v>
      </c>
      <c r="H4" s="7" t="s">
        <v>1</v>
      </c>
      <c r="I4" s="7"/>
      <c r="J4" s="7"/>
      <c r="K4" s="7"/>
      <c r="L4" s="7"/>
      <c r="M4" s="7"/>
    </row>
    <row r="5" spans="1:13">
      <c r="B5" s="7">
        <v>46</v>
      </c>
      <c r="C5" s="22" t="s">
        <v>27</v>
      </c>
      <c r="D5" s="7">
        <v>18.56756</v>
      </c>
      <c r="E5" s="7">
        <v>1.5189699999999999</v>
      </c>
      <c r="F5" s="7">
        <v>50.602919999999997</v>
      </c>
      <c r="G5" s="7">
        <v>29.31372</v>
      </c>
      <c r="H5" s="7">
        <v>100.00320000000001</v>
      </c>
      <c r="I5" s="7"/>
      <c r="J5" s="7"/>
      <c r="K5" s="7"/>
      <c r="L5" s="7"/>
      <c r="M5" s="7"/>
    </row>
    <row r="6" spans="1:13">
      <c r="B6" s="7">
        <v>49</v>
      </c>
      <c r="C6" s="22" t="s">
        <v>27</v>
      </c>
      <c r="D6" s="7">
        <v>18.752310000000001</v>
      </c>
      <c r="E6" s="7">
        <v>1.56355</v>
      </c>
      <c r="F6" s="7">
        <v>51.27516</v>
      </c>
      <c r="G6" s="7">
        <v>29.31372</v>
      </c>
      <c r="H6" s="7">
        <v>100.90470000000001</v>
      </c>
      <c r="I6" s="7"/>
      <c r="J6" s="7"/>
      <c r="K6" s="7"/>
      <c r="L6" s="7"/>
      <c r="M6" s="7"/>
    </row>
    <row r="7" spans="1:13">
      <c r="B7" s="7">
        <v>50</v>
      </c>
      <c r="C7" s="22" t="s">
        <v>27</v>
      </c>
      <c r="D7" s="7">
        <v>18.65991</v>
      </c>
      <c r="E7" s="7">
        <v>1.5045299999999999</v>
      </c>
      <c r="F7" s="7">
        <v>51.459409999999998</v>
      </c>
      <c r="G7" s="7">
        <v>29.31372</v>
      </c>
      <c r="H7" s="7">
        <v>100.9376</v>
      </c>
      <c r="I7" s="7"/>
      <c r="J7" s="7"/>
      <c r="K7" s="7"/>
      <c r="L7" s="7"/>
      <c r="M7" s="7"/>
    </row>
    <row r="8" spans="1:13">
      <c r="B8" s="7">
        <v>51</v>
      </c>
      <c r="C8" s="22" t="s">
        <v>27</v>
      </c>
      <c r="D8" s="7">
        <v>18.836010000000002</v>
      </c>
      <c r="E8" s="7">
        <v>1.4961800000000001</v>
      </c>
      <c r="F8" s="7">
        <v>50.577559999999998</v>
      </c>
      <c r="G8" s="7">
        <v>29.31372</v>
      </c>
      <c r="H8" s="7">
        <v>100.2235</v>
      </c>
      <c r="I8" s="7"/>
      <c r="J8" s="7"/>
      <c r="K8" s="7"/>
      <c r="L8" s="7"/>
      <c r="M8" s="7"/>
    </row>
    <row r="9" spans="1:13">
      <c r="B9" s="7">
        <v>52</v>
      </c>
      <c r="C9" s="22" t="s">
        <v>27</v>
      </c>
      <c r="D9" s="7">
        <v>18.648540000000001</v>
      </c>
      <c r="E9" s="7">
        <v>1.57901</v>
      </c>
      <c r="F9" s="7">
        <v>51.928840000000001</v>
      </c>
      <c r="G9" s="7">
        <v>29.31372</v>
      </c>
      <c r="H9" s="7">
        <v>101.4701</v>
      </c>
      <c r="I9" s="7"/>
      <c r="J9" s="7"/>
      <c r="K9" s="7"/>
      <c r="L9" s="7"/>
      <c r="M9" s="7"/>
    </row>
    <row r="10" spans="1:13">
      <c r="B10" s="7">
        <v>53</v>
      </c>
      <c r="C10" s="22" t="s">
        <v>27</v>
      </c>
      <c r="D10" s="7">
        <v>18.425809999999998</v>
      </c>
      <c r="E10" s="7">
        <v>1.5188600000000001</v>
      </c>
      <c r="F10" s="7">
        <v>50.523420000000002</v>
      </c>
      <c r="G10" s="7">
        <v>29.31372</v>
      </c>
      <c r="H10" s="7">
        <v>99.781809999999993</v>
      </c>
      <c r="I10" s="7"/>
      <c r="J10" s="7"/>
      <c r="K10" s="7"/>
      <c r="L10" s="7"/>
      <c r="M10" s="7"/>
    </row>
    <row r="11" spans="1:13">
      <c r="B11" s="7">
        <v>54</v>
      </c>
      <c r="C11" s="22" t="s">
        <v>27</v>
      </c>
      <c r="D11" s="7">
        <v>19.081410000000002</v>
      </c>
      <c r="E11" s="7">
        <v>1.50928</v>
      </c>
      <c r="F11" s="7">
        <v>51.468350000000001</v>
      </c>
      <c r="G11" s="7">
        <v>29.31372</v>
      </c>
      <c r="H11" s="7">
        <v>101.3728</v>
      </c>
      <c r="I11" s="7"/>
      <c r="J11" s="7"/>
      <c r="K11" s="7"/>
      <c r="L11" s="7"/>
      <c r="M11" s="7"/>
    </row>
    <row r="12" spans="1:13" ht="15.75" thickBot="1">
      <c r="B12" s="7">
        <v>56</v>
      </c>
      <c r="C12" s="22" t="s">
        <v>27</v>
      </c>
      <c r="D12" s="7">
        <v>18.646139999999999</v>
      </c>
      <c r="E12" s="7">
        <v>1.59741</v>
      </c>
      <c r="F12" s="7">
        <v>50.82246</v>
      </c>
      <c r="G12" s="7">
        <v>29.31372</v>
      </c>
      <c r="H12" s="7">
        <v>100.3797</v>
      </c>
      <c r="I12" s="7"/>
      <c r="J12" s="7"/>
      <c r="K12" s="7"/>
      <c r="L12" s="7"/>
      <c r="M12" s="7"/>
    </row>
    <row r="13" spans="1:13">
      <c r="B13" s="7">
        <v>59</v>
      </c>
      <c r="C13" s="22" t="s">
        <v>27</v>
      </c>
      <c r="D13" s="7">
        <v>18.561589999999999</v>
      </c>
      <c r="E13" s="7">
        <v>1.6591499999999999</v>
      </c>
      <c r="F13" s="7">
        <v>51.13635</v>
      </c>
      <c r="G13" s="7">
        <v>29.31372</v>
      </c>
      <c r="H13" s="7">
        <v>100.6708</v>
      </c>
      <c r="I13" s="7"/>
      <c r="J13" s="7"/>
      <c r="K13" s="7"/>
      <c r="L13" s="7"/>
      <c r="M13" s="7"/>
    </row>
    <row r="14" spans="1:13" ht="15.75" thickBot="1">
      <c r="B14" s="7">
        <v>60</v>
      </c>
      <c r="C14" s="22" t="s">
        <v>27</v>
      </c>
      <c r="D14" s="7">
        <v>18.506260000000001</v>
      </c>
      <c r="E14" s="7">
        <v>1.7384200000000001</v>
      </c>
      <c r="F14" s="7">
        <v>49.993160000000003</v>
      </c>
      <c r="G14" s="7">
        <v>29.31372</v>
      </c>
      <c r="H14" s="7">
        <v>99.551559999999995</v>
      </c>
      <c r="I14" s="7"/>
      <c r="J14" s="7"/>
      <c r="K14" s="7"/>
      <c r="L14" s="7"/>
      <c r="M14" s="7"/>
    </row>
    <row r="15" spans="1:13">
      <c r="B15" s="13" t="s">
        <v>4</v>
      </c>
      <c r="C15" s="14"/>
      <c r="D15" s="14">
        <f>AVERAGE(D5:D14)</f>
        <v>18.668554</v>
      </c>
      <c r="E15" s="14">
        <f>AVERAGE(E5:E14)</f>
        <v>1.5685360000000002</v>
      </c>
      <c r="F15" s="14">
        <f>AVERAGE(F5:F14)</f>
        <v>50.978763000000001</v>
      </c>
      <c r="G15" s="14">
        <f>AVERAGE(G5:G14)</f>
        <v>29.313719999999996</v>
      </c>
      <c r="H15" s="14">
        <f>AVERAGE(H5:H14)</f>
        <v>100.52957699999999</v>
      </c>
      <c r="I15" s="7"/>
      <c r="J15" s="7"/>
      <c r="K15" s="7"/>
      <c r="L15" s="7"/>
      <c r="M15" s="7"/>
    </row>
    <row r="16" spans="1:13">
      <c r="B16" s="7" t="s">
        <v>5</v>
      </c>
      <c r="D16" s="12">
        <f>STDEV(D5:D14)</f>
        <v>0.18660397752102439</v>
      </c>
      <c r="E16" s="12">
        <f>STDEV(E5:E14)</f>
        <v>7.8745489352300899E-2</v>
      </c>
      <c r="F16" s="12">
        <f>STDEV(F5:F14)</f>
        <v>0.57652706173450508</v>
      </c>
      <c r="G16" s="12">
        <v>0</v>
      </c>
      <c r="H16" s="12">
        <f>STDEV(H5:H14)</f>
        <v>0.65248620593423023</v>
      </c>
      <c r="I16" s="7"/>
      <c r="J16" s="7"/>
      <c r="K16" s="7"/>
      <c r="L16" s="7"/>
      <c r="M16" s="7"/>
    </row>
    <row r="17" spans="2:13">
      <c r="J17" s="7"/>
      <c r="K17" s="7"/>
      <c r="L17" s="7"/>
      <c r="M17" s="7"/>
    </row>
    <row r="18" spans="2:13">
      <c r="J18" s="7"/>
      <c r="K18" s="7"/>
      <c r="L18" s="7"/>
      <c r="M18" s="7"/>
    </row>
    <row r="19" spans="2:13" ht="15.75" thickBot="1">
      <c r="B19" s="1" t="s">
        <v>0</v>
      </c>
      <c r="C19" s="1" t="s">
        <v>6</v>
      </c>
      <c r="D19" s="1" t="s">
        <v>7</v>
      </c>
      <c r="E19" s="1" t="s">
        <v>8</v>
      </c>
      <c r="F19" s="1" t="s">
        <v>9</v>
      </c>
      <c r="G19" s="1" t="s">
        <v>10</v>
      </c>
      <c r="H19" s="1" t="s">
        <v>11</v>
      </c>
      <c r="I19" s="16"/>
    </row>
    <row r="20" spans="2:13">
      <c r="B20" s="3" t="s">
        <v>18</v>
      </c>
      <c r="C20" s="4">
        <f>D15</f>
        <v>18.668554</v>
      </c>
      <c r="D20" s="5">
        <v>56.08</v>
      </c>
      <c r="E20" s="3">
        <f t="shared" ref="E20:E23" si="0">C20/D20</f>
        <v>0.33289147646219686</v>
      </c>
      <c r="F20" s="3">
        <f t="shared" ref="F20:F22" si="1">E20*1</f>
        <v>0.33289147646219686</v>
      </c>
      <c r="G20" s="2">
        <f>F20*$D$29</f>
        <v>0.99239981107680109</v>
      </c>
      <c r="H20" s="4">
        <f t="shared" ref="H20:H22" si="2">G20</f>
        <v>0.99239981107680109</v>
      </c>
      <c r="I20" s="20"/>
    </row>
    <row r="21" spans="2:13">
      <c r="B21" s="3" t="s">
        <v>26</v>
      </c>
      <c r="C21" s="4">
        <f>F15</f>
        <v>50.978763000000001</v>
      </c>
      <c r="D21" s="5">
        <v>153.33000000000001</v>
      </c>
      <c r="E21" s="3">
        <f t="shared" si="0"/>
        <v>0.332477421248288</v>
      </c>
      <c r="F21" s="3">
        <f t="shared" si="1"/>
        <v>0.332477421248288</v>
      </c>
      <c r="G21" s="2">
        <f t="shared" ref="G21:G23" si="3">F21*$D$29</f>
        <v>0.99116544989571753</v>
      </c>
      <c r="H21" s="4">
        <f t="shared" si="2"/>
        <v>0.99116544989571753</v>
      </c>
      <c r="I21" s="20"/>
    </row>
    <row r="22" spans="2:13">
      <c r="B22" s="21" t="s">
        <v>19</v>
      </c>
      <c r="C22" s="4">
        <f>E15</f>
        <v>1.5685360000000002</v>
      </c>
      <c r="D22" s="5">
        <v>103.62</v>
      </c>
      <c r="E22" s="3">
        <f t="shared" si="0"/>
        <v>1.513738660490253E-2</v>
      </c>
      <c r="F22" s="3">
        <f t="shared" si="1"/>
        <v>1.513738660490253E-2</v>
      </c>
      <c r="G22" s="2">
        <f t="shared" si="3"/>
        <v>4.512683763054446E-2</v>
      </c>
      <c r="H22" s="4">
        <f t="shared" si="2"/>
        <v>4.512683763054446E-2</v>
      </c>
      <c r="I22" s="20"/>
    </row>
    <row r="23" spans="2:13" ht="15.75">
      <c r="B23" s="3" t="s">
        <v>21</v>
      </c>
      <c r="C23" s="5">
        <f>G15</f>
        <v>29.313719999999996</v>
      </c>
      <c r="D23" s="5">
        <v>44.01</v>
      </c>
      <c r="E23" s="6">
        <f t="shared" si="0"/>
        <v>0.66606952965235167</v>
      </c>
      <c r="F23" s="6">
        <f>E23*2</f>
        <v>1.3321390593047033</v>
      </c>
      <c r="G23" s="2">
        <f t="shared" si="3"/>
        <v>3.9713079013969375</v>
      </c>
      <c r="H23" s="25">
        <f>G23/2</f>
        <v>1.9856539506984687</v>
      </c>
    </row>
    <row r="24" spans="2:13">
      <c r="B24" s="6" t="s">
        <v>12</v>
      </c>
      <c r="C24" s="15">
        <f>SUM(C20:C23)</f>
        <v>100.529573</v>
      </c>
      <c r="D24" s="7"/>
      <c r="E24" s="7"/>
      <c r="F24" s="3">
        <f>SUM(F20:F23)</f>
        <v>2.0126453436200906</v>
      </c>
      <c r="G24" s="7"/>
      <c r="H24" s="7"/>
      <c r="I24" s="19"/>
    </row>
    <row r="25" spans="2:13">
      <c r="I25" s="23"/>
    </row>
    <row r="27" spans="2:13">
      <c r="B27" s="9" t="s">
        <v>13</v>
      </c>
      <c r="C27" s="10"/>
      <c r="D27" s="11">
        <v>6</v>
      </c>
    </row>
    <row r="28" spans="2:13">
      <c r="B28" s="10"/>
      <c r="C28" s="10"/>
      <c r="D28" s="10"/>
    </row>
    <row r="29" spans="2:13">
      <c r="B29" s="10" t="s">
        <v>14</v>
      </c>
      <c r="C29" s="10"/>
      <c r="D29" s="10">
        <f>D27/F24</f>
        <v>2.9811511596017026</v>
      </c>
    </row>
    <row r="31" spans="2:13">
      <c r="J31" s="24"/>
    </row>
    <row r="32" spans="2:13" ht="20.25">
      <c r="B32" s="8" t="s">
        <v>15</v>
      </c>
      <c r="C32" s="7"/>
      <c r="D32" s="17" t="s">
        <v>29</v>
      </c>
      <c r="I32" s="18"/>
    </row>
    <row r="33" spans="1:14" ht="20.25">
      <c r="B33" s="8" t="s">
        <v>16</v>
      </c>
      <c r="C33" s="7"/>
      <c r="D33" s="17" t="s">
        <v>36</v>
      </c>
      <c r="H33" s="19"/>
    </row>
    <row r="36" spans="1:14">
      <c r="G36" s="12" t="s">
        <v>31</v>
      </c>
      <c r="H36" s="12" t="s">
        <v>32</v>
      </c>
      <c r="I36" s="12" t="s">
        <v>33</v>
      </c>
      <c r="J36" s="12" t="s">
        <v>34</v>
      </c>
    </row>
    <row r="37" spans="1:14">
      <c r="G37" s="12">
        <v>2</v>
      </c>
      <c r="H37" s="12">
        <v>2</v>
      </c>
      <c r="I37" s="12">
        <v>4</v>
      </c>
      <c r="J37" s="12">
        <v>-2</v>
      </c>
    </row>
    <row r="38" spans="1:14">
      <c r="A38" s="7" t="s">
        <v>25</v>
      </c>
      <c r="B38" s="7"/>
      <c r="C38" s="7"/>
      <c r="D38" s="7"/>
      <c r="G38" s="12">
        <v>1</v>
      </c>
      <c r="H38" s="12">
        <v>1</v>
      </c>
      <c r="I38" s="12">
        <v>2</v>
      </c>
      <c r="J38" s="12">
        <v>6</v>
      </c>
    </row>
    <row r="39" spans="1:14">
      <c r="A39" s="7" t="s">
        <v>30</v>
      </c>
      <c r="G39" s="12">
        <f>G37*G38</f>
        <v>2</v>
      </c>
      <c r="H39" s="12">
        <f t="shared" ref="H39:J39" si="4">H37*H38</f>
        <v>2</v>
      </c>
      <c r="I39" s="12">
        <f t="shared" si="4"/>
        <v>8</v>
      </c>
      <c r="J39" s="12">
        <f t="shared" si="4"/>
        <v>-12</v>
      </c>
    </row>
    <row r="40" spans="1:14">
      <c r="I40" s="12">
        <f>G39+H39+I39</f>
        <v>12</v>
      </c>
      <c r="J40" s="12">
        <f>J39</f>
        <v>-12</v>
      </c>
    </row>
    <row r="41" spans="1:14">
      <c r="A41" s="7" t="s">
        <v>17</v>
      </c>
    </row>
    <row r="42" spans="1:14">
      <c r="A42" s="7" t="s">
        <v>22</v>
      </c>
    </row>
    <row r="43" spans="1:14">
      <c r="A43" s="7" t="s">
        <v>23</v>
      </c>
      <c r="G43" s="12" t="s">
        <v>31</v>
      </c>
      <c r="H43" s="12" t="s">
        <v>32</v>
      </c>
      <c r="I43" s="12" t="s">
        <v>35</v>
      </c>
      <c r="J43" s="12" t="s">
        <v>33</v>
      </c>
      <c r="K43" s="12" t="s">
        <v>34</v>
      </c>
    </row>
    <row r="44" spans="1:14">
      <c r="A44" s="7" t="s">
        <v>24</v>
      </c>
      <c r="F44" s="20"/>
      <c r="G44" s="12">
        <v>2</v>
      </c>
      <c r="H44" s="12">
        <v>2</v>
      </c>
      <c r="I44" s="12">
        <v>2</v>
      </c>
      <c r="J44" s="12">
        <v>4</v>
      </c>
      <c r="K44" s="12">
        <v>-2</v>
      </c>
      <c r="L44" s="20"/>
      <c r="N44" s="20"/>
    </row>
    <row r="45" spans="1:14">
      <c r="A45" s="7"/>
      <c r="G45" s="20">
        <f>H21</f>
        <v>0.99116544989571753</v>
      </c>
      <c r="H45" s="20">
        <f>H20</f>
        <v>0.99239981107680109</v>
      </c>
      <c r="I45" s="20">
        <f>H22</f>
        <v>4.512683763054446E-2</v>
      </c>
      <c r="J45" s="20">
        <f>H23</f>
        <v>1.9856539506984687</v>
      </c>
      <c r="K45" s="12">
        <v>6</v>
      </c>
    </row>
    <row r="46" spans="1:14">
      <c r="A46" s="7"/>
      <c r="G46" s="20">
        <f>G44*G45</f>
        <v>1.9823308997914351</v>
      </c>
      <c r="H46" s="20">
        <f t="shared" ref="H46:I46" si="5">H44*H45</f>
        <v>1.9847996221536022</v>
      </c>
      <c r="I46" s="20">
        <f t="shared" si="5"/>
        <v>9.025367526108892E-2</v>
      </c>
      <c r="J46" s="20">
        <f t="shared" ref="J46" si="6">J44*J45</f>
        <v>7.9426158027938749</v>
      </c>
      <c r="K46" s="12">
        <f t="shared" ref="K46" si="7">K44*K45</f>
        <v>-12</v>
      </c>
      <c r="L46" s="19"/>
    </row>
    <row r="47" spans="1:14">
      <c r="A47" s="7"/>
      <c r="J47" s="19">
        <f>G46+H46+J46+I46</f>
        <v>12</v>
      </c>
      <c r="K47" s="19">
        <f>K46</f>
        <v>-12</v>
      </c>
    </row>
    <row r="48" spans="1:14">
      <c r="A48" s="7"/>
    </row>
    <row r="53" spans="9:11">
      <c r="I53" s="19"/>
      <c r="K53" s="19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R090049</vt:lpstr>
      <vt:lpstr>'R090049'!Área_de_impresión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2015-04-14T03:43:29Z</dcterms:modified>
</cp:coreProperties>
</file>