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96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<sst xmlns="http://schemas.openxmlformats.org/spreadsheetml/2006/main" count="117" uniqueCount="73">
  <si>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amesite70116</t>
  </si>
  <si>
    <t>#11</t>
  </si>
  <si>
    <t>#12</t>
  </si>
  <si>
    <t>#13</t>
  </si>
  <si>
    <t>#14</t>
  </si>
  <si>
    <t>#15</t>
  </si>
  <si>
    <t>#16</t>
  </si>
  <si>
    <t>#17</t>
  </si>
  <si>
    <t>#18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</si>
  <si>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</si>
  <si>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</si>
  <si>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</si>
  <si>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</si>
  <si>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</si>
  <si>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</si>
  <si>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</si>
  <si>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</si>
  <si>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</si>
  <si>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</si>
  <si>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</si>
  <si>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</si>
  <si>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</si>
  <si>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</si>
  <si>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</si>
  <si>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</si>
  <si>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</si>
  <si>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</si>
  <si>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</si>
  <si>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</si>
  <si>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</si>
  <si>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</si>
  <si>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</si>
  <si>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</si>
  <si>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</si>
  <si>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</si>
  <si>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</si>
  <si>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</si>
  <si>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</si>
  <si>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</si>
  <si>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</si>
  <si>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</si>
  <si>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</si>
  <si>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</si>
  <si>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</si>
  <si>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</si>
  <si>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</si>
  <si>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</si>
  <si>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</si>
  <si>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</si>
  <si>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Standards</t>
  </si>
  <si>
    <t>TAP</t>
  </si>
  <si>
    <t>Ka</t>
  </si>
  <si>
    <t>diopside</t>
  </si>
  <si>
    <t>MgF2</t>
  </si>
  <si>
    <t>albite-Cr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</si>
  <si>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</si>
  <si>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</si>
  <si>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</si>
  <si>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</si>
  <si>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</si>
  <si>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</si>
  <si>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</si>
  <si>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</si>
  <si>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</si>
  <si>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Al(SiAl)O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</si>
  <si>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IVAl</t>
  </si>
  <si>
    <t>Al tot</t>
  </si>
  <si>
    <t>Cr tot</t>
  </si>
  <si>
    <r>
      <t>(Mg</t>
    </r>
    <r>
      <rPr>
        <vertAlign val="subscript"/>
        <sz val="14"/>
        <rFont val="Times New Roman"/>
        <family val="1"/>
      </rPr>
      <t>1.88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</si>
  <si>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not present in the wds scan</t>
  </si>
  <si>
    <t>H2O</t>
  </si>
  <si>
    <t>H</t>
  </si>
  <si>
    <t>OH estimated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</si>
</sst>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Courier New"/>
      <family val="0"/>
    </font>
    <font>
      <vertAlign val="super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T38" sqref="T38"/>
    </sheetView>
  </sheetViews>
  <sheetFormatPr defaultColWidth="9.00390625" defaultRowHeight="13.5"/>
  <cols>
    <col min="1" max="16384" width="5.25390625" style="1" customWidth="1"/>
  </cols>
  <sheetData>
    <row r="1" spans="2:9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8" ht="12.75">
      <c r="A4" s="1" t="s">
        <v>20</v>
      </c>
      <c r="B4" s="2">
        <v>33.29</v>
      </c>
      <c r="C4" s="2">
        <v>33.6</v>
      </c>
      <c r="D4" s="2">
        <v>32.29</v>
      </c>
      <c r="E4" s="2">
        <v>32.29</v>
      </c>
      <c r="F4" s="2">
        <v>32.37</v>
      </c>
      <c r="G4" s="2">
        <v>32.23</v>
      </c>
      <c r="H4" s="2">
        <v>32.88</v>
      </c>
      <c r="I4" s="2">
        <v>33.13</v>
      </c>
      <c r="J4" s="2"/>
      <c r="K4" s="2">
        <f>AVERAGE(B4:I4)</f>
        <v>32.76</v>
      </c>
      <c r="L4" s="2">
        <f>STDEV(B4:I4)</f>
        <v>0.5362035860699633</v>
      </c>
      <c r="M4" s="2"/>
      <c r="N4" s="2"/>
      <c r="O4" s="2"/>
      <c r="P4" s="2"/>
      <c r="Q4" s="2"/>
      <c r="R4" s="2"/>
    </row>
    <row r="5" spans="1:18" ht="12.75">
      <c r="A5" s="1" t="s">
        <v>19</v>
      </c>
      <c r="B5" s="2">
        <v>25.7</v>
      </c>
      <c r="C5" s="2">
        <v>25.62</v>
      </c>
      <c r="D5" s="2">
        <v>25.89</v>
      </c>
      <c r="E5" s="2">
        <v>25.59</v>
      </c>
      <c r="F5" s="2">
        <v>25.51</v>
      </c>
      <c r="G5" s="2">
        <v>25.57</v>
      </c>
      <c r="H5" s="2">
        <v>25.5</v>
      </c>
      <c r="I5" s="2">
        <v>25.42</v>
      </c>
      <c r="J5" s="2"/>
      <c r="K5" s="2">
        <f aca="true" t="shared" si="0" ref="K5:K16">AVERAGE(B5:I5)</f>
        <v>25.6</v>
      </c>
      <c r="L5" s="2">
        <f aca="true" t="shared" si="1" ref="L5:L16">STDEV(B5:I5)</f>
        <v>0.14442002235529672</v>
      </c>
      <c r="M5" s="2"/>
      <c r="N5" s="2"/>
      <c r="O5" s="2"/>
      <c r="P5" s="2"/>
      <c r="Q5" s="2"/>
      <c r="R5" s="2"/>
    </row>
    <row r="6" spans="1:18" ht="12.75">
      <c r="A6" s="1" t="s">
        <v>18</v>
      </c>
      <c r="B6" s="2">
        <v>21.29</v>
      </c>
      <c r="C6" s="2">
        <v>21.23</v>
      </c>
      <c r="D6" s="2">
        <v>21.65</v>
      </c>
      <c r="E6" s="2">
        <v>21.62</v>
      </c>
      <c r="F6" s="2">
        <v>21.27</v>
      </c>
      <c r="G6" s="2">
        <v>21.68</v>
      </c>
      <c r="H6" s="2">
        <v>21.13</v>
      </c>
      <c r="I6" s="2">
        <v>21.17</v>
      </c>
      <c r="J6" s="2"/>
      <c r="K6" s="2">
        <f t="shared" si="0"/>
        <v>21.379999999999995</v>
      </c>
      <c r="L6" s="2">
        <f t="shared" si="1"/>
        <v>0.22984466804509063</v>
      </c>
      <c r="M6" s="2"/>
      <c r="N6" s="2"/>
      <c r="O6" s="2"/>
      <c r="P6" s="2"/>
      <c r="Q6" s="2"/>
      <c r="R6" s="2"/>
    </row>
    <row r="7" spans="1:18" ht="12.75">
      <c r="A7" s="1" t="s">
        <v>25</v>
      </c>
      <c r="B7" s="2">
        <v>1.68</v>
      </c>
      <c r="C7" s="2">
        <v>1.91</v>
      </c>
      <c r="D7" s="2">
        <v>2.67</v>
      </c>
      <c r="E7" s="2">
        <v>2.09</v>
      </c>
      <c r="F7" s="2">
        <v>2.33</v>
      </c>
      <c r="G7" s="2">
        <v>2.35</v>
      </c>
      <c r="H7" s="2">
        <v>1.75</v>
      </c>
      <c r="I7" s="2">
        <v>1.8</v>
      </c>
      <c r="J7" s="2"/>
      <c r="K7" s="2">
        <f t="shared" si="0"/>
        <v>2.0725</v>
      </c>
      <c r="L7" s="2">
        <f t="shared" si="1"/>
        <v>0.3503773476043887</v>
      </c>
      <c r="M7" s="2"/>
      <c r="N7" s="2"/>
      <c r="O7" s="2"/>
      <c r="P7" s="2"/>
      <c r="Q7" s="2"/>
      <c r="R7" s="2"/>
    </row>
    <row r="8" spans="1:18" ht="12.75">
      <c r="A8" s="1" t="s">
        <v>24</v>
      </c>
      <c r="B8" s="2">
        <v>0.68</v>
      </c>
      <c r="C8" s="2">
        <v>0.73</v>
      </c>
      <c r="D8" s="2">
        <v>0.69</v>
      </c>
      <c r="E8" s="2">
        <v>0.79</v>
      </c>
      <c r="F8" s="2">
        <v>0.81</v>
      </c>
      <c r="G8" s="2">
        <v>0.68</v>
      </c>
      <c r="H8" s="2">
        <v>0.92</v>
      </c>
      <c r="I8" s="2">
        <v>0.83</v>
      </c>
      <c r="J8" s="2"/>
      <c r="K8" s="2">
        <f t="shared" si="0"/>
        <v>0.76625</v>
      </c>
      <c r="L8" s="2">
        <f t="shared" si="1"/>
        <v>0.08634441002669102</v>
      </c>
      <c r="M8" s="2"/>
      <c r="N8" s="2"/>
      <c r="O8" s="2"/>
      <c r="P8" s="2"/>
      <c r="Q8" s="2"/>
      <c r="R8" s="2"/>
    </row>
    <row r="9" spans="1:18" s="6" customFormat="1" ht="12.75">
      <c r="A9" s="6" t="s">
        <v>15</v>
      </c>
      <c r="B9" s="7">
        <v>0.01</v>
      </c>
      <c r="C9" s="7">
        <v>0.01</v>
      </c>
      <c r="D9" s="7">
        <v>0</v>
      </c>
      <c r="E9" s="7">
        <v>0</v>
      </c>
      <c r="F9" s="7">
        <v>0.04</v>
      </c>
      <c r="G9" s="7">
        <v>0.03</v>
      </c>
      <c r="H9" s="7">
        <v>0.02</v>
      </c>
      <c r="I9" s="7">
        <v>0</v>
      </c>
      <c r="J9" s="7"/>
      <c r="K9" s="7">
        <f t="shared" si="0"/>
        <v>0.01375</v>
      </c>
      <c r="L9" s="7">
        <f t="shared" si="1"/>
        <v>0.015059406173077156</v>
      </c>
      <c r="M9" s="7" t="s">
        <v>69</v>
      </c>
      <c r="N9" s="7"/>
      <c r="O9" s="7"/>
      <c r="P9" s="7"/>
      <c r="Q9" s="7"/>
      <c r="R9" s="7"/>
    </row>
    <row r="10" spans="1:18" s="6" customFormat="1" ht="12.75">
      <c r="A10" s="6" t="s">
        <v>16</v>
      </c>
      <c r="B10" s="7">
        <v>0</v>
      </c>
      <c r="C10" s="7">
        <v>0.01</v>
      </c>
      <c r="D10" s="7">
        <v>0</v>
      </c>
      <c r="E10" s="7">
        <v>0</v>
      </c>
      <c r="F10" s="7">
        <v>0</v>
      </c>
      <c r="G10" s="7">
        <v>0.02</v>
      </c>
      <c r="H10" s="7">
        <v>0.02</v>
      </c>
      <c r="I10" s="7">
        <v>0</v>
      </c>
      <c r="J10" s="7"/>
      <c r="K10" s="7">
        <f t="shared" si="0"/>
        <v>0.00625</v>
      </c>
      <c r="L10" s="7">
        <f t="shared" si="1"/>
        <v>0.009161253813129043</v>
      </c>
      <c r="M10" s="7" t="s">
        <v>69</v>
      </c>
      <c r="N10" s="7"/>
      <c r="O10" s="7"/>
      <c r="P10" s="7"/>
      <c r="Q10" s="7"/>
      <c r="R10" s="7"/>
    </row>
    <row r="11" spans="1:18" s="6" customFormat="1" ht="12.75">
      <c r="A11" s="6" t="s">
        <v>23</v>
      </c>
      <c r="B11" s="7">
        <v>0.01</v>
      </c>
      <c r="C11" s="7">
        <v>0.03</v>
      </c>
      <c r="D11" s="7">
        <v>0.05</v>
      </c>
      <c r="E11" s="7">
        <v>0</v>
      </c>
      <c r="F11" s="7">
        <v>0</v>
      </c>
      <c r="G11" s="7">
        <v>0</v>
      </c>
      <c r="H11" s="7">
        <v>0.02</v>
      </c>
      <c r="I11" s="7">
        <v>0</v>
      </c>
      <c r="J11" s="7"/>
      <c r="K11" s="7">
        <f t="shared" si="0"/>
        <v>0.01375</v>
      </c>
      <c r="L11" s="7">
        <f t="shared" si="1"/>
        <v>0.01846811924835414</v>
      </c>
      <c r="M11" s="7" t="s">
        <v>69</v>
      </c>
      <c r="N11" s="7"/>
      <c r="O11" s="7"/>
      <c r="P11" s="7"/>
      <c r="Q11" s="7"/>
      <c r="R11" s="7"/>
    </row>
    <row r="12" spans="1:18" s="6" customFormat="1" ht="12.75">
      <c r="A12" s="6" t="s">
        <v>26</v>
      </c>
      <c r="B12" s="7">
        <v>0</v>
      </c>
      <c r="C12" s="7">
        <v>0</v>
      </c>
      <c r="D12" s="7">
        <v>0.03</v>
      </c>
      <c r="E12" s="7">
        <v>0.02</v>
      </c>
      <c r="F12" s="7">
        <v>0</v>
      </c>
      <c r="G12" s="7">
        <v>0</v>
      </c>
      <c r="H12" s="7">
        <v>0.02</v>
      </c>
      <c r="I12" s="7">
        <v>0.05</v>
      </c>
      <c r="J12" s="7"/>
      <c r="K12" s="7">
        <f t="shared" si="0"/>
        <v>0.015000000000000001</v>
      </c>
      <c r="L12" s="7">
        <f t="shared" si="1"/>
        <v>0.01851640199545103</v>
      </c>
      <c r="M12" s="7" t="s">
        <v>69</v>
      </c>
      <c r="N12" s="7"/>
      <c r="O12" s="7"/>
      <c r="P12" s="7"/>
      <c r="Q12" s="7"/>
      <c r="R12" s="7"/>
    </row>
    <row r="13" spans="1:18" s="6" customFormat="1" ht="12.75">
      <c r="A13" s="6" t="s">
        <v>17</v>
      </c>
      <c r="B13" s="7">
        <v>0</v>
      </c>
      <c r="C13" s="7">
        <v>0.01</v>
      </c>
      <c r="D13" s="7">
        <v>0.02</v>
      </c>
      <c r="E13" s="7">
        <v>0</v>
      </c>
      <c r="F13" s="7">
        <v>0</v>
      </c>
      <c r="G13" s="7">
        <v>0.01</v>
      </c>
      <c r="H13" s="7">
        <v>0.01</v>
      </c>
      <c r="I13" s="7">
        <v>0</v>
      </c>
      <c r="J13" s="7"/>
      <c r="K13" s="7">
        <f t="shared" si="0"/>
        <v>0.00625</v>
      </c>
      <c r="L13" s="7">
        <f t="shared" si="1"/>
        <v>0.00744023809142845</v>
      </c>
      <c r="M13" s="7" t="s">
        <v>69</v>
      </c>
      <c r="N13" s="7"/>
      <c r="O13" s="7"/>
      <c r="P13" s="7"/>
      <c r="Q13" s="7"/>
      <c r="R13" s="7"/>
    </row>
    <row r="14" spans="1:18" s="6" customFormat="1" ht="12.75">
      <c r="A14" s="6" t="s">
        <v>21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0.02</v>
      </c>
      <c r="H14" s="7">
        <v>0.01</v>
      </c>
      <c r="I14" s="7">
        <v>0</v>
      </c>
      <c r="J14" s="7"/>
      <c r="K14" s="7">
        <f t="shared" si="0"/>
        <v>0.00375</v>
      </c>
      <c r="L14" s="7">
        <f t="shared" si="1"/>
        <v>0.00744023809142845</v>
      </c>
      <c r="M14" s="7" t="s">
        <v>69</v>
      </c>
      <c r="N14" s="7"/>
      <c r="O14" s="7"/>
      <c r="P14" s="7"/>
      <c r="Q14" s="7"/>
      <c r="R14" s="7"/>
    </row>
    <row r="15" spans="1:18" s="6" customFormat="1" ht="12.75">
      <c r="A15" s="6" t="s">
        <v>22</v>
      </c>
      <c r="B15" s="7">
        <v>0</v>
      </c>
      <c r="C15" s="7">
        <v>0</v>
      </c>
      <c r="D15" s="7">
        <v>0</v>
      </c>
      <c r="E15" s="7">
        <v>0.01</v>
      </c>
      <c r="F15" s="7">
        <v>0</v>
      </c>
      <c r="G15" s="7">
        <v>0</v>
      </c>
      <c r="H15" s="7">
        <v>0.01</v>
      </c>
      <c r="I15" s="7">
        <v>0.01</v>
      </c>
      <c r="J15" s="7"/>
      <c r="K15" s="7">
        <f t="shared" si="0"/>
        <v>0.00375</v>
      </c>
      <c r="L15" s="7">
        <f t="shared" si="1"/>
        <v>0.005175491695067657</v>
      </c>
      <c r="M15" s="7" t="s">
        <v>69</v>
      </c>
      <c r="N15" s="7"/>
      <c r="O15" s="7"/>
      <c r="P15" s="7"/>
      <c r="Q15" s="7"/>
      <c r="R15" s="7"/>
    </row>
    <row r="16" spans="1:18" ht="12.75">
      <c r="A16" s="1" t="s">
        <v>27</v>
      </c>
      <c r="B16" s="2">
        <f>SUM(B4:B8)</f>
        <v>82.64000000000001</v>
      </c>
      <c r="C16" s="2">
        <f aca="true" t="shared" si="2" ref="C16:I16">SUM(C4:C8)</f>
        <v>83.09</v>
      </c>
      <c r="D16" s="2">
        <f t="shared" si="2"/>
        <v>83.19</v>
      </c>
      <c r="E16" s="2">
        <f t="shared" si="2"/>
        <v>82.38000000000001</v>
      </c>
      <c r="F16" s="2">
        <f t="shared" si="2"/>
        <v>82.28999999999999</v>
      </c>
      <c r="G16" s="2">
        <f t="shared" si="2"/>
        <v>82.50999999999999</v>
      </c>
      <c r="H16" s="2">
        <f t="shared" si="2"/>
        <v>82.18</v>
      </c>
      <c r="I16" s="2">
        <f t="shared" si="2"/>
        <v>82.35</v>
      </c>
      <c r="J16" s="2"/>
      <c r="K16" s="2">
        <f t="shared" si="0"/>
        <v>82.57875</v>
      </c>
      <c r="L16" s="2">
        <f t="shared" si="1"/>
        <v>0.3737240196421691</v>
      </c>
      <c r="M16" s="2"/>
      <c r="N16" s="2"/>
      <c r="O16" s="2"/>
      <c r="P16" s="2"/>
      <c r="Q16" s="2"/>
      <c r="R16" s="2"/>
    </row>
    <row r="17" spans="1:18" ht="12.75">
      <c r="A17" s="1" t="s">
        <v>70</v>
      </c>
      <c r="B17" s="2">
        <f>100-B16</f>
        <v>17.359999999999985</v>
      </c>
      <c r="C17" s="2">
        <f aca="true" t="shared" si="3" ref="C17:I17">100-C16</f>
        <v>16.909999999999997</v>
      </c>
      <c r="D17" s="2">
        <f t="shared" si="3"/>
        <v>16.810000000000002</v>
      </c>
      <c r="E17" s="2">
        <f t="shared" si="3"/>
        <v>17.61999999999999</v>
      </c>
      <c r="F17" s="2">
        <f t="shared" si="3"/>
        <v>17.710000000000008</v>
      </c>
      <c r="G17" s="2">
        <f t="shared" si="3"/>
        <v>17.49000000000001</v>
      </c>
      <c r="H17" s="2">
        <f t="shared" si="3"/>
        <v>17.819999999999993</v>
      </c>
      <c r="I17" s="2">
        <f t="shared" si="3"/>
        <v>17.650000000000006</v>
      </c>
      <c r="J17" s="2"/>
      <c r="K17" s="2">
        <f>AVERAGE(B17:I17)</f>
        <v>17.42125</v>
      </c>
      <c r="L17" s="2">
        <f>STDEV(B17:I17)</f>
        <v>0.37372401964147384</v>
      </c>
      <c r="M17" s="2"/>
      <c r="N17" s="2"/>
      <c r="O17" s="2"/>
      <c r="P17" s="2"/>
      <c r="Q17" s="2"/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28</v>
      </c>
      <c r="B19" s="2" t="s">
        <v>29</v>
      </c>
      <c r="C19" s="2" t="s">
        <v>30</v>
      </c>
      <c r="D19" s="2" t="s">
        <v>31</v>
      </c>
      <c r="E19" s="2">
        <v>7</v>
      </c>
      <c r="F19" s="2" t="s">
        <v>32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5" ht="12.75">
      <c r="A20" s="1" t="s">
        <v>35</v>
      </c>
      <c r="B20" s="2">
        <v>1.0472531261756755</v>
      </c>
      <c r="C20" s="2">
        <v>1.039747210706762</v>
      </c>
      <c r="D20" s="2">
        <v>1.0618436820249448</v>
      </c>
      <c r="E20" s="2">
        <v>1.068694702661086</v>
      </c>
      <c r="F20" s="2">
        <v>1.0541965164263103</v>
      </c>
      <c r="G20" s="2">
        <v>1.0701456358440988</v>
      </c>
      <c r="H20" s="2">
        <v>1.0471773780141982</v>
      </c>
      <c r="I20" s="2">
        <v>1.0462949591109005</v>
      </c>
      <c r="J20" s="2"/>
      <c r="K20" s="2">
        <f>AVERAGE(B20:I20)</f>
        <v>1.0544191513704972</v>
      </c>
      <c r="L20" s="2">
        <f>STDEV(B20:I20)</f>
        <v>0.011284315546352782</v>
      </c>
      <c r="M20" s="4">
        <v>1.06</v>
      </c>
      <c r="N20" s="1">
        <v>4</v>
      </c>
      <c r="O20" s="1">
        <f>M20*N20</f>
        <v>4.24</v>
      </c>
    </row>
    <row r="21" spans="1:15" ht="12.75">
      <c r="A21" s="1" t="s">
        <v>65</v>
      </c>
      <c r="B21" s="2">
        <f>2-B20</f>
        <v>0.9527468738243245</v>
      </c>
      <c r="C21" s="2">
        <f aca="true" t="shared" si="4" ref="C21:I21">2-C20</f>
        <v>0.960252789293238</v>
      </c>
      <c r="D21" s="2">
        <f t="shared" si="4"/>
        <v>0.9381563179750552</v>
      </c>
      <c r="E21" s="2">
        <f t="shared" si="4"/>
        <v>0.931305297338914</v>
      </c>
      <c r="F21" s="2">
        <f t="shared" si="4"/>
        <v>0.9458034835736897</v>
      </c>
      <c r="G21" s="2">
        <f t="shared" si="4"/>
        <v>0.9298543641559012</v>
      </c>
      <c r="H21" s="2">
        <f t="shared" si="4"/>
        <v>0.9528226219858018</v>
      </c>
      <c r="I21" s="2">
        <f t="shared" si="4"/>
        <v>0.9537050408890995</v>
      </c>
      <c r="J21" s="2"/>
      <c r="K21" s="2">
        <f>AVERAGE(B21:I21)</f>
        <v>0.9455808486295029</v>
      </c>
      <c r="L21" s="2">
        <f>STDEV(B21:I21)</f>
        <v>0.01128431554639776</v>
      </c>
      <c r="M21" s="4">
        <v>0.94</v>
      </c>
      <c r="N21" s="1">
        <v>3</v>
      </c>
      <c r="O21" s="1">
        <f aca="true" t="shared" si="5" ref="O21:O28">M21*N21</f>
        <v>2.82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"/>
    </row>
    <row r="23" spans="1:15" ht="12.75">
      <c r="A23" s="1" t="s">
        <v>37</v>
      </c>
      <c r="B23" s="2">
        <f>B34-B21</f>
        <v>0.9772007827189584</v>
      </c>
      <c r="C23" s="2">
        <f>C34-C21</f>
        <v>0.9791712677202815</v>
      </c>
      <c r="D23" s="2">
        <f>D34-D21</f>
        <v>0.9283371003930871</v>
      </c>
      <c r="E23" s="2">
        <f>E34-E21</f>
        <v>0.9498374099640674</v>
      </c>
      <c r="F23" s="2">
        <f>F34-F21</f>
        <v>0.9450266611006133</v>
      </c>
      <c r="G23" s="2">
        <f>G34-G21</f>
        <v>0.945138605071328</v>
      </c>
      <c r="H23" s="2">
        <f>H34-H21</f>
        <v>0.9676507710504569</v>
      </c>
      <c r="I23" s="2">
        <f>I34-I21</f>
        <v>0.9760866939241395</v>
      </c>
      <c r="J23" s="2"/>
      <c r="K23" s="2">
        <f>AVERAGE(B23:I23)</f>
        <v>0.9585561614928666</v>
      </c>
      <c r="L23" s="2">
        <f>STDEV(B23:I23)</f>
        <v>0.0189545414042661</v>
      </c>
      <c r="M23" s="4">
        <v>0.96</v>
      </c>
      <c r="N23" s="1">
        <v>3</v>
      </c>
      <c r="O23" s="1">
        <f t="shared" si="5"/>
        <v>2.88</v>
      </c>
    </row>
    <row r="24" spans="1:15" ht="12.75">
      <c r="A24" s="1" t="s">
        <v>41</v>
      </c>
      <c r="B24" s="2">
        <f>1-B23</f>
        <v>0.022799217281041617</v>
      </c>
      <c r="C24" s="2">
        <f aca="true" t="shared" si="6" ref="C24:I24">1-C23</f>
        <v>0.020828732279718487</v>
      </c>
      <c r="D24" s="2">
        <f t="shared" si="6"/>
        <v>0.07166289960691286</v>
      </c>
      <c r="E24" s="2">
        <f t="shared" si="6"/>
        <v>0.0501625900359326</v>
      </c>
      <c r="F24" s="2">
        <f t="shared" si="6"/>
        <v>0.054973338899386714</v>
      </c>
      <c r="G24" s="2">
        <f t="shared" si="6"/>
        <v>0.054861394928672036</v>
      </c>
      <c r="H24" s="2">
        <f t="shared" si="6"/>
        <v>0.03234922894954306</v>
      </c>
      <c r="I24" s="2">
        <f t="shared" si="6"/>
        <v>0.023913306075860508</v>
      </c>
      <c r="J24" s="2"/>
      <c r="K24" s="2">
        <f>AVERAGE(B24:I24)</f>
        <v>0.041443838507133485</v>
      </c>
      <c r="L24" s="2">
        <f>STDEV(B24:I24)</f>
        <v>0.018954541404269828</v>
      </c>
      <c r="M24" s="4">
        <v>0.04</v>
      </c>
      <c r="N24" s="1">
        <v>3</v>
      </c>
      <c r="O24" s="1">
        <f t="shared" si="5"/>
        <v>0.12</v>
      </c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"/>
    </row>
    <row r="26" spans="1:15" ht="12.75">
      <c r="A26" s="1" t="s">
        <v>36</v>
      </c>
      <c r="B26" s="2">
        <v>1.8845934306219971</v>
      </c>
      <c r="C26" s="2">
        <v>1.870533285705103</v>
      </c>
      <c r="D26" s="2">
        <v>1.8929680445474468</v>
      </c>
      <c r="E26" s="2">
        <v>1.8857182252633269</v>
      </c>
      <c r="F26" s="2">
        <v>1.8848339293959218</v>
      </c>
      <c r="G26" s="2">
        <v>1.8815808331524977</v>
      </c>
      <c r="H26" s="2">
        <v>1.8839504691732867</v>
      </c>
      <c r="I26" s="2">
        <v>1.8729119761646391</v>
      </c>
      <c r="J26" s="2"/>
      <c r="K26" s="2">
        <f>AVERAGE(B26:I26)</f>
        <v>1.8821362742530274</v>
      </c>
      <c r="L26" s="2">
        <f>STDEV(B26:I26)</f>
        <v>0.007238680009223827</v>
      </c>
      <c r="M26" s="4">
        <v>1.88</v>
      </c>
      <c r="N26" s="1">
        <v>2</v>
      </c>
      <c r="O26" s="1">
        <f t="shared" si="5"/>
        <v>3.76</v>
      </c>
    </row>
    <row r="27" spans="1:15" ht="12.75">
      <c r="A27" s="1" t="s">
        <v>41</v>
      </c>
      <c r="B27" s="2">
        <f>B35-B24</f>
        <v>0.04253792409271977</v>
      </c>
      <c r="C27" s="2">
        <f aca="true" t="shared" si="7" ref="C27:I27">C35-C24</f>
        <v>0.05312940776226237</v>
      </c>
      <c r="D27" s="2">
        <f t="shared" si="7"/>
        <v>0.03187248272876381</v>
      </c>
      <c r="E27" s="2">
        <f t="shared" si="7"/>
        <v>0.031518043342449634</v>
      </c>
      <c r="F27" s="2">
        <f t="shared" si="7"/>
        <v>0.03632961985697593</v>
      </c>
      <c r="G27" s="2">
        <f t="shared" si="7"/>
        <v>0.036850636397820255</v>
      </c>
      <c r="H27" s="2">
        <f t="shared" si="7"/>
        <v>0.03622069169821028</v>
      </c>
      <c r="I27" s="2">
        <f t="shared" si="7"/>
        <v>0.04642317286200867</v>
      </c>
      <c r="J27" s="2"/>
      <c r="K27" s="2">
        <f>AVERAGE(B27:I27)</f>
        <v>0.03936024734265134</v>
      </c>
      <c r="L27" s="2">
        <f>STDEV(B27:I27)</f>
        <v>0.007487883233889579</v>
      </c>
      <c r="M27" s="4">
        <v>0.04</v>
      </c>
      <c r="N27" s="1">
        <v>3</v>
      </c>
      <c r="O27" s="1">
        <f t="shared" si="5"/>
        <v>0.12</v>
      </c>
    </row>
    <row r="28" spans="1:15" ht="12.75">
      <c r="A28" s="1" t="s">
        <v>40</v>
      </c>
      <c r="B28" s="2">
        <v>0.027973120151085416</v>
      </c>
      <c r="C28" s="2">
        <v>0.029898997298121902</v>
      </c>
      <c r="D28" s="2">
        <v>0.028301390346933773</v>
      </c>
      <c r="E28" s="2">
        <v>0.03265735839245666</v>
      </c>
      <c r="F28" s="2">
        <v>0.033573382605459834</v>
      </c>
      <c r="G28" s="2">
        <v>0.028070394328722027</v>
      </c>
      <c r="H28" s="2">
        <v>0.03812980427229942</v>
      </c>
      <c r="I28" s="2">
        <v>0.034305784986897195</v>
      </c>
      <c r="J28" s="2"/>
      <c r="K28" s="2">
        <f>AVERAGE(B28:I28)</f>
        <v>0.03161377904774703</v>
      </c>
      <c r="L28" s="2">
        <f>STDEV(B28:I28)</f>
        <v>0.003671452660703571</v>
      </c>
      <c r="M28" s="4">
        <v>0.03</v>
      </c>
      <c r="N28" s="1">
        <v>2</v>
      </c>
      <c r="O28" s="1">
        <f t="shared" si="5"/>
        <v>0.06</v>
      </c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ht="12.75">
      <c r="A30" s="1" t="s">
        <v>27</v>
      </c>
      <c r="B30" s="2">
        <f>SUM(B20:B28)</f>
        <v>4.955104474865803</v>
      </c>
      <c r="C30" s="2">
        <f>SUM(C20:C28)</f>
        <v>4.953561690765487</v>
      </c>
      <c r="D30" s="2">
        <f>SUM(D20:D28)</f>
        <v>4.953141917623143</v>
      </c>
      <c r="E30" s="2">
        <f>SUM(E20:E28)</f>
        <v>4.949893626998233</v>
      </c>
      <c r="F30" s="2">
        <f>SUM(F20:F28)</f>
        <v>4.954736931858357</v>
      </c>
      <c r="G30" s="2">
        <f>SUM(G20:G28)</f>
        <v>4.94650186387904</v>
      </c>
      <c r="H30" s="2">
        <f>SUM(H20:H28)</f>
        <v>4.9583009651437955</v>
      </c>
      <c r="I30" s="2">
        <f>SUM(I20:I28)</f>
        <v>4.953640934013546</v>
      </c>
      <c r="J30" s="2"/>
      <c r="K30" s="2">
        <f>AVERAGE(B30:I30)</f>
        <v>4.953110300643425</v>
      </c>
      <c r="L30" s="2">
        <f>STDEV(B30:I30)</f>
        <v>0.0035470391710763615</v>
      </c>
      <c r="M30" s="2"/>
      <c r="N30" s="2"/>
      <c r="O30" s="5">
        <f>SUM(O20:O28)</f>
        <v>14</v>
      </c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"/>
      <c r="P31" s="2"/>
      <c r="Q31" s="2"/>
      <c r="R31" s="2"/>
    </row>
    <row r="32" spans="1:13" ht="12.75">
      <c r="A32" s="1" t="s">
        <v>71</v>
      </c>
      <c r="B32" s="2">
        <v>4.048778826516451</v>
      </c>
      <c r="C32" s="2">
        <v>3.9611892635924666</v>
      </c>
      <c r="D32" s="2">
        <v>3.94844180135207</v>
      </c>
      <c r="E32" s="2">
        <v>4.105858228640082</v>
      </c>
      <c r="F32" s="2">
        <v>4.128402529461478</v>
      </c>
      <c r="G32" s="2">
        <v>4.135201139865832</v>
      </c>
      <c r="H32" s="2">
        <v>4.080312038857414</v>
      </c>
      <c r="I32" s="2">
        <v>4.160991826788775</v>
      </c>
      <c r="J32" s="2"/>
      <c r="K32" s="2">
        <f>AVERAGE(B32:I32)</f>
        <v>4.071146956884321</v>
      </c>
      <c r="L32" s="2">
        <f>STDEV(B32:I32)</f>
        <v>0.07963281222105506</v>
      </c>
      <c r="M32" s="9">
        <v>4</v>
      </c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2" ht="12.75">
      <c r="A34" s="1" t="s">
        <v>66</v>
      </c>
      <c r="B34" s="2">
        <v>1.929947656543283</v>
      </c>
      <c r="C34" s="2">
        <v>1.9394240570135195</v>
      </c>
      <c r="D34" s="2">
        <v>1.8664934183681423</v>
      </c>
      <c r="E34" s="2">
        <v>1.8811427073029814</v>
      </c>
      <c r="F34" s="2">
        <v>1.890830144674303</v>
      </c>
      <c r="G34" s="2">
        <v>1.8749929692272291</v>
      </c>
      <c r="H34" s="2">
        <v>1.9204733930362587</v>
      </c>
      <c r="I34" s="2">
        <v>1.929791734813239</v>
      </c>
      <c r="J34" s="2"/>
      <c r="K34" s="2">
        <f>AVERAGE(B34:I34)</f>
        <v>1.9041370101223694</v>
      </c>
      <c r="L34" s="2">
        <f>STDEV(B34:I34)</f>
        <v>0.028806331651973736</v>
      </c>
    </row>
    <row r="35" spans="1:12" ht="12.75">
      <c r="A35" s="1" t="s">
        <v>67</v>
      </c>
      <c r="B35" s="2">
        <v>0.06533714137376138</v>
      </c>
      <c r="C35" s="2">
        <v>0.07395814004198085</v>
      </c>
      <c r="D35" s="2">
        <v>0.10353538233567666</v>
      </c>
      <c r="E35" s="2">
        <v>0.08168063337838223</v>
      </c>
      <c r="F35" s="2">
        <v>0.09130295875636264</v>
      </c>
      <c r="G35" s="2">
        <v>0.09171203132649229</v>
      </c>
      <c r="H35" s="2">
        <v>0.06856992064775334</v>
      </c>
      <c r="I35" s="2">
        <v>0.07033647893786918</v>
      </c>
      <c r="J35" s="2"/>
      <c r="K35" s="2">
        <f>AVERAGE(B35:I35)</f>
        <v>0.08080408584978482</v>
      </c>
      <c r="L35" s="2">
        <f>STDEV(B35:I35)</f>
        <v>0.013585857775177592</v>
      </c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8" ht="20.25">
      <c r="B37" s="2"/>
      <c r="C37" s="2"/>
      <c r="D37" s="2"/>
      <c r="E37" s="2"/>
      <c r="F37" s="2"/>
      <c r="G37" s="3" t="s">
        <v>64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7:20" ht="23.25">
      <c r="G38" s="3" t="s">
        <v>68</v>
      </c>
      <c r="T38" s="1" t="s">
        <v>72</v>
      </c>
    </row>
    <row r="39" ht="13.5">
      <c r="G39"/>
    </row>
    <row r="40" spans="1:7" ht="12.75">
      <c r="A40" s="1" t="s">
        <v>43</v>
      </c>
      <c r="B40" s="1" t="s">
        <v>44</v>
      </c>
      <c r="C40" s="1" t="s">
        <v>45</v>
      </c>
      <c r="D40" s="1" t="s">
        <v>46</v>
      </c>
      <c r="E40" s="1" t="s">
        <v>47</v>
      </c>
      <c r="F40" s="1" t="s">
        <v>48</v>
      </c>
      <c r="G40" s="1" t="s">
        <v>49</v>
      </c>
    </row>
    <row r="41" spans="1:7" ht="12.75">
      <c r="A41" s="1" t="s">
        <v>50</v>
      </c>
      <c r="B41" s="1" t="s">
        <v>35</v>
      </c>
      <c r="C41" s="1" t="s">
        <v>51</v>
      </c>
      <c r="D41" s="1">
        <v>20</v>
      </c>
      <c r="E41" s="1">
        <v>10</v>
      </c>
      <c r="F41" s="1">
        <v>600</v>
      </c>
      <c r="G41" s="1" t="s">
        <v>52</v>
      </c>
    </row>
    <row r="42" spans="1:7" ht="12.75">
      <c r="A42" s="1" t="s">
        <v>50</v>
      </c>
      <c r="B42" s="1" t="s">
        <v>15</v>
      </c>
      <c r="C42" s="1" t="s">
        <v>51</v>
      </c>
      <c r="D42" s="1">
        <v>20</v>
      </c>
      <c r="E42" s="1">
        <v>10</v>
      </c>
      <c r="F42" s="1">
        <v>600</v>
      </c>
      <c r="G42" s="1" t="s">
        <v>53</v>
      </c>
    </row>
    <row r="43" spans="1:7" ht="12.75">
      <c r="A43" s="1" t="s">
        <v>50</v>
      </c>
      <c r="B43" s="1" t="s">
        <v>33</v>
      </c>
      <c r="C43" s="1" t="s">
        <v>51</v>
      </c>
      <c r="D43" s="1">
        <v>20</v>
      </c>
      <c r="E43" s="1">
        <v>10</v>
      </c>
      <c r="F43" s="1">
        <v>600</v>
      </c>
      <c r="G43" s="1" t="s">
        <v>54</v>
      </c>
    </row>
    <row r="44" spans="1:7" ht="12.75">
      <c r="A44" s="1" t="s">
        <v>50</v>
      </c>
      <c r="B44" s="1" t="s">
        <v>36</v>
      </c>
      <c r="C44" s="1" t="s">
        <v>51</v>
      </c>
      <c r="D44" s="1">
        <v>20</v>
      </c>
      <c r="E44" s="1">
        <v>10</v>
      </c>
      <c r="F44" s="1">
        <v>600</v>
      </c>
      <c r="G44" s="1" t="s">
        <v>52</v>
      </c>
    </row>
    <row r="45" spans="1:7" ht="12.75">
      <c r="A45" s="1" t="s">
        <v>50</v>
      </c>
      <c r="B45" s="1" t="s">
        <v>37</v>
      </c>
      <c r="C45" s="1" t="s">
        <v>51</v>
      </c>
      <c r="D45" s="1">
        <v>20</v>
      </c>
      <c r="E45" s="1">
        <v>10</v>
      </c>
      <c r="F45" s="1">
        <v>600</v>
      </c>
      <c r="G45" s="1" t="s">
        <v>55</v>
      </c>
    </row>
    <row r="46" spans="1:7" ht="12.75">
      <c r="A46" s="1" t="s">
        <v>56</v>
      </c>
      <c r="B46" s="1" t="s">
        <v>34</v>
      </c>
      <c r="C46" s="1" t="s">
        <v>51</v>
      </c>
      <c r="D46" s="1">
        <v>20</v>
      </c>
      <c r="E46" s="1">
        <v>10</v>
      </c>
      <c r="F46" s="1">
        <v>600</v>
      </c>
      <c r="G46" s="1" t="s">
        <v>57</v>
      </c>
    </row>
    <row r="47" spans="1:7" ht="12.75">
      <c r="A47" s="1" t="s">
        <v>56</v>
      </c>
      <c r="B47" s="1" t="s">
        <v>38</v>
      </c>
      <c r="C47" s="1" t="s">
        <v>51</v>
      </c>
      <c r="D47" s="1">
        <v>20</v>
      </c>
      <c r="E47" s="1">
        <v>10</v>
      </c>
      <c r="F47" s="1">
        <v>600</v>
      </c>
      <c r="G47" s="1" t="s">
        <v>52</v>
      </c>
    </row>
    <row r="48" spans="1:7" ht="12.75">
      <c r="A48" s="1" t="s">
        <v>56</v>
      </c>
      <c r="B48" s="1" t="s">
        <v>22</v>
      </c>
      <c r="C48" s="1" t="s">
        <v>51</v>
      </c>
      <c r="D48" s="1">
        <v>20</v>
      </c>
      <c r="E48" s="1">
        <v>10</v>
      </c>
      <c r="F48" s="1">
        <v>600</v>
      </c>
      <c r="G48" s="1" t="s">
        <v>58</v>
      </c>
    </row>
    <row r="49" spans="1:7" ht="12.75">
      <c r="A49" s="1" t="s">
        <v>56</v>
      </c>
      <c r="B49" s="1" t="s">
        <v>39</v>
      </c>
      <c r="C49" s="1" t="s">
        <v>51</v>
      </c>
      <c r="D49" s="1">
        <v>20</v>
      </c>
      <c r="E49" s="1">
        <v>10</v>
      </c>
      <c r="F49" s="1">
        <v>600</v>
      </c>
      <c r="G49" s="1" t="s">
        <v>59</v>
      </c>
    </row>
    <row r="50" spans="1:7" ht="12.75">
      <c r="A50" s="1" t="s">
        <v>60</v>
      </c>
      <c r="B50" s="1" t="s">
        <v>40</v>
      </c>
      <c r="C50" s="1" t="s">
        <v>51</v>
      </c>
      <c r="D50" s="1">
        <v>20</v>
      </c>
      <c r="E50" s="1">
        <v>10</v>
      </c>
      <c r="F50" s="1">
        <v>500</v>
      </c>
      <c r="G50" s="1" t="s">
        <v>61</v>
      </c>
    </row>
    <row r="51" spans="1:7" ht="12.75">
      <c r="A51" s="1" t="s">
        <v>60</v>
      </c>
      <c r="B51" s="1" t="s">
        <v>41</v>
      </c>
      <c r="C51" s="1" t="s">
        <v>51</v>
      </c>
      <c r="D51" s="1">
        <v>20</v>
      </c>
      <c r="E51" s="1">
        <v>10</v>
      </c>
      <c r="F51" s="1">
        <v>500</v>
      </c>
      <c r="G51" s="1" t="s">
        <v>62</v>
      </c>
    </row>
    <row r="52" spans="1:7" ht="12.75">
      <c r="A52" s="1" t="s">
        <v>60</v>
      </c>
      <c r="B52" s="1" t="s">
        <v>42</v>
      </c>
      <c r="C52" s="1" t="s">
        <v>51</v>
      </c>
      <c r="D52" s="1">
        <v>20</v>
      </c>
      <c r="E52" s="1">
        <v>10</v>
      </c>
      <c r="F52" s="1">
        <v>500</v>
      </c>
      <c r="G52" s="1" t="s"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2008-02-08T18:00:10Z</dcterms:created>
  <dcterms:modified xsi:type="dcterms:W3CDTF">2008-02-08T18:04:01Z</dcterms:modified>
  <cp:category/>
  <cp:version/>
  <cp:contentType/>
  <cp:contentStatus/>
</cp:coreProperties>
</file>