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esselite_R140175\"/>
    </mc:Choice>
  </mc:AlternateContent>
  <bookViews>
    <workbookView xWindow="0" yWindow="0" windowWidth="15405" windowHeight="105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D16" i="1"/>
  <c r="E16" i="1"/>
  <c r="F16" i="1"/>
  <c r="G16" i="1"/>
  <c r="H16" i="1"/>
  <c r="C17" i="1"/>
  <c r="C16" i="1"/>
  <c r="B27" i="1" l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E27" i="1" l="1"/>
  <c r="B32" i="1" s="1"/>
  <c r="F23" i="1" s="1"/>
  <c r="G23" i="1" s="1"/>
  <c r="F26" i="1" l="1"/>
  <c r="G26" i="1" s="1"/>
  <c r="F22" i="1"/>
  <c r="G22" i="1" s="1"/>
  <c r="F24" i="1"/>
  <c r="G24" i="1" s="1"/>
  <c r="F21" i="1"/>
  <c r="G21" i="1" s="1"/>
  <c r="F25" i="1"/>
  <c r="G25" i="1" s="1"/>
</calcChain>
</file>

<file path=xl/sharedStrings.xml><?xml version="1.0" encoding="utf-8"?>
<sst xmlns="http://schemas.openxmlformats.org/spreadsheetml/2006/main" count="69" uniqueCount="51">
  <si>
    <t>R140175</t>
  </si>
  <si>
    <t>Messelite</t>
  </si>
  <si>
    <t>Oxide</t>
  </si>
  <si>
    <t xml:space="preserve"> </t>
  </si>
  <si>
    <t>Point#</t>
  </si>
  <si>
    <t>Comment</t>
  </si>
  <si>
    <t>CaO</t>
  </si>
  <si>
    <t>MgO</t>
  </si>
  <si>
    <t>P2O5</t>
  </si>
  <si>
    <t>MnO</t>
  </si>
  <si>
    <t>FeO</t>
  </si>
  <si>
    <t>Total</t>
  </si>
  <si>
    <t>Average</t>
  </si>
  <si>
    <t>St Dev.</t>
  </si>
  <si>
    <t>Wt % Oxide</t>
  </si>
  <si>
    <t>Oxide MW</t>
  </si>
  <si>
    <t>Mol #</t>
  </si>
  <si>
    <t>Atom Prop.</t>
  </si>
  <si>
    <t>Anion Prop.</t>
  </si>
  <si>
    <t># Ions/formula</t>
  </si>
  <si>
    <r>
      <t>P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5</t>
    </r>
  </si>
  <si>
    <r>
      <t>H</t>
    </r>
    <r>
      <rPr>
        <vertAlign val="subscript"/>
        <sz val="10"/>
        <rFont val="Arial"/>
      </rPr>
      <t>2</t>
    </r>
    <r>
      <rPr>
        <sz val="10"/>
        <rFont val="Arial"/>
      </rPr>
      <t>O+</t>
    </r>
  </si>
  <si>
    <t>Totals</t>
  </si>
  <si>
    <t>Enter Oxygens in formula:</t>
  </si>
  <si>
    <t>Oxygen Factor Calculation:</t>
  </si>
  <si>
    <t>F=</t>
  </si>
  <si>
    <t>F is factor for anion proportion calculation</t>
  </si>
  <si>
    <t>Ideal Chemistry:</t>
  </si>
  <si>
    <t>Measured Chemistry:</t>
  </si>
  <si>
    <t>Xtal</t>
  </si>
  <si>
    <t>Element</t>
  </si>
  <si>
    <t>Standards</t>
  </si>
  <si>
    <t>LPET</t>
  </si>
  <si>
    <t>TAP</t>
  </si>
  <si>
    <t>LLIF</t>
  </si>
  <si>
    <t xml:space="preserve">Column Conditions :  Cond 1 : 15keV 10nA  </t>
  </si>
  <si>
    <t xml:space="preserve">Beam Size :  5 µm </t>
  </si>
  <si>
    <t>Ca</t>
  </si>
  <si>
    <t>Mg</t>
  </si>
  <si>
    <t>P</t>
  </si>
  <si>
    <t>Mn</t>
  </si>
  <si>
    <t>Fe</t>
  </si>
  <si>
    <t>ap-synap</t>
  </si>
  <si>
    <t>diopside</t>
  </si>
  <si>
    <t>rhod791</t>
  </si>
  <si>
    <t>fayalite</t>
  </si>
  <si>
    <t>(Estimated)</t>
  </si>
  <si>
    <r>
      <t>Ca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Fe(PO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</rPr>
      <t>·4</t>
    </r>
    <r>
      <rPr>
        <sz val="14"/>
        <rFont val="Calibri"/>
        <family val="2"/>
        <scheme val="minor"/>
      </rPr>
      <t>H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</t>
    </r>
  </si>
  <si>
    <t>R141081</t>
  </si>
  <si>
    <t>Calculated based on 12 O atoms</t>
  </si>
  <si>
    <r>
      <t>(Ca</t>
    </r>
    <r>
      <rPr>
        <vertAlign val="subscript"/>
        <sz val="14"/>
        <color theme="1"/>
        <rFont val="Calibri"/>
        <family val="2"/>
        <scheme val="minor"/>
      </rPr>
      <t>1.95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0.05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Ʃ=1.00</t>
    </r>
    <r>
      <rPr>
        <sz val="14"/>
        <color theme="1"/>
        <rFont val="Calibri"/>
        <family val="2"/>
        <scheme val="minor"/>
      </rPr>
      <t>(Fe</t>
    </r>
    <r>
      <rPr>
        <vertAlign val="subscript"/>
        <sz val="14"/>
        <color theme="1"/>
        <rFont val="Calibri"/>
        <family val="2"/>
        <scheme val="minor"/>
      </rPr>
      <t>0.99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0.02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Ʃ=1.01</t>
    </r>
    <r>
      <rPr>
        <sz val="14"/>
        <color theme="1"/>
        <rFont val="Calibri"/>
        <family val="2"/>
        <scheme val="minor"/>
      </rPr>
      <t>(P</t>
    </r>
    <r>
      <rPr>
        <vertAlign val="subscript"/>
        <sz val="14"/>
        <color theme="1"/>
        <rFont val="Calibri"/>
        <family val="2"/>
        <scheme val="minor"/>
      </rPr>
      <t>1.00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</rPr>
      <t>·4H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</si>
</sst>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vertAlign val="subscript"/>
      <sz val="10"/>
      <name val="Arial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4"/>
      <name val="Calibri"/>
      <family val="2"/>
    </font>
    <font>
      <sz val="10"/>
      <name val="Courier New"/>
      <family val="3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0" fillId="0" borderId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1" applyBorder="1"/>
    <xf numFmtId="0" fontId="2" fillId="0" borderId="3" xfId="0" applyNumberFormat="1" applyFont="1" applyFill="1" applyBorder="1" applyAlignment="1" applyProtection="1"/>
    <xf numFmtId="2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0" xfId="1" applyFill="1"/>
    <xf numFmtId="0" fontId="2" fillId="2" borderId="0" xfId="1" applyFill="1" applyAlignment="1">
      <alignment horizontal="left"/>
    </xf>
    <xf numFmtId="0" fontId="2" fillId="2" borderId="0" xfId="1" applyFill="1" applyAlignment="1"/>
    <xf numFmtId="0" fontId="2" fillId="3" borderId="0" xfId="1" applyFill="1"/>
    <xf numFmtId="0" fontId="2" fillId="3" borderId="0" xfId="1" applyFill="1" applyAlignment="1">
      <alignment horizontal="right"/>
    </xf>
    <xf numFmtId="0" fontId="0" fillId="0" borderId="0" xfId="0"/>
    <xf numFmtId="0" fontId="6" fillId="0" borderId="0" xfId="0" applyFont="1"/>
    <xf numFmtId="0" fontId="7" fillId="0" borderId="0" xfId="0" applyFont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3" xfId="1" applyBorder="1"/>
    <xf numFmtId="0" fontId="4" fillId="0" borderId="3" xfId="0" applyNumberFormat="1" applyFont="1" applyFill="1" applyBorder="1" applyAlignment="1" applyProtection="1"/>
    <xf numFmtId="0" fontId="0" fillId="0" borderId="3" xfId="0" applyBorder="1"/>
  </cellXfs>
  <cellStyles count="5">
    <cellStyle name="Normal" xfId="0" builtinId="0"/>
    <cellStyle name="Normal 2" xfId="2"/>
    <cellStyle name="Normal 2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3" zoomScale="90" zoomScaleNormal="90" workbookViewId="0">
      <selection activeCell="G43" sqref="G43"/>
    </sheetView>
  </sheetViews>
  <sheetFormatPr defaultRowHeight="15" x14ac:dyDescent="0.25"/>
  <cols>
    <col min="2" max="2" width="12.5703125" customWidth="1"/>
    <col min="3" max="6" width="10.140625" customWidth="1"/>
    <col min="7" max="7" width="12" customWidth="1"/>
    <col min="8" max="9" width="10.140625" customWidth="1"/>
  </cols>
  <sheetData>
    <row r="1" spans="1:8" x14ac:dyDescent="0.25">
      <c r="A1" t="s">
        <v>0</v>
      </c>
      <c r="B1" t="s">
        <v>1</v>
      </c>
    </row>
    <row r="3" spans="1:8" x14ac:dyDescent="0.25">
      <c r="A3" s="1"/>
      <c r="B3" s="1"/>
      <c r="C3" s="1" t="s">
        <v>2</v>
      </c>
      <c r="D3" s="1"/>
      <c r="E3" s="1"/>
      <c r="F3" s="1"/>
      <c r="G3" s="1"/>
      <c r="H3" s="1" t="s">
        <v>3</v>
      </c>
    </row>
    <row r="4" spans="1:8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</row>
    <row r="5" spans="1:8" x14ac:dyDescent="0.25">
      <c r="A5" s="2">
        <v>1</v>
      </c>
      <c r="B5" s="1" t="s">
        <v>48</v>
      </c>
      <c r="C5" s="1">
        <v>27.71658</v>
      </c>
      <c r="D5" s="1">
        <v>0.626803</v>
      </c>
      <c r="E5" s="1">
        <v>35.967210000000001</v>
      </c>
      <c r="F5" s="1">
        <v>4.4832999999999998E-2</v>
      </c>
      <c r="G5" s="1">
        <v>18.429690000000001</v>
      </c>
      <c r="H5" s="1">
        <v>80.785129999999995</v>
      </c>
    </row>
    <row r="6" spans="1:8" x14ac:dyDescent="0.25">
      <c r="A6" s="2">
        <v>2</v>
      </c>
      <c r="B6" s="1" t="s">
        <v>0</v>
      </c>
      <c r="C6" s="1">
        <v>27.569600000000001</v>
      </c>
      <c r="D6" s="1">
        <v>0.57636799999999999</v>
      </c>
      <c r="E6" s="1">
        <v>35.425600000000003</v>
      </c>
      <c r="F6" s="1">
        <v>2.2433999999999999E-2</v>
      </c>
      <c r="G6" s="1">
        <v>18.078379999999999</v>
      </c>
      <c r="H6" s="1">
        <v>79.672389999999993</v>
      </c>
    </row>
    <row r="7" spans="1:8" x14ac:dyDescent="0.25">
      <c r="A7" s="2">
        <v>3</v>
      </c>
      <c r="B7" s="1" t="s">
        <v>0</v>
      </c>
      <c r="C7" s="1">
        <v>27.674869999999999</v>
      </c>
      <c r="D7" s="1">
        <v>1.188226</v>
      </c>
      <c r="E7" s="1">
        <v>36.059750000000001</v>
      </c>
      <c r="F7" s="1">
        <v>6.5753000000000006E-2</v>
      </c>
      <c r="G7" s="1">
        <v>17.340910000000001</v>
      </c>
      <c r="H7" s="1">
        <v>80.329509999999999</v>
      </c>
    </row>
    <row r="8" spans="1:8" x14ac:dyDescent="0.25">
      <c r="A8" s="2">
        <v>4</v>
      </c>
      <c r="B8" s="1" t="s">
        <v>0</v>
      </c>
      <c r="C8" s="1">
        <v>27.669039999999999</v>
      </c>
      <c r="D8" s="1">
        <v>1.0514730000000001</v>
      </c>
      <c r="E8" s="1">
        <v>35.90737</v>
      </c>
      <c r="F8" s="1">
        <v>1.2999999999999999E-5</v>
      </c>
      <c r="G8" s="1">
        <v>17.313580000000002</v>
      </c>
      <c r="H8" s="1">
        <v>79.941469999999995</v>
      </c>
    </row>
    <row r="9" spans="1:8" x14ac:dyDescent="0.25">
      <c r="A9" s="2">
        <v>5</v>
      </c>
      <c r="B9" s="1" t="s">
        <v>0</v>
      </c>
      <c r="C9" s="1">
        <v>27.745059999999999</v>
      </c>
      <c r="D9" s="1">
        <v>0.646177</v>
      </c>
      <c r="E9" s="1">
        <v>35.289830000000002</v>
      </c>
      <c r="F9" s="1">
        <v>4.705E-3</v>
      </c>
      <c r="G9" s="1">
        <v>18.211290000000002</v>
      </c>
      <c r="H9" s="1">
        <v>79.897049999999993</v>
      </c>
    </row>
    <row r="10" spans="1:8" x14ac:dyDescent="0.25">
      <c r="A10" s="2">
        <v>6</v>
      </c>
      <c r="B10" s="1" t="s">
        <v>0</v>
      </c>
      <c r="C10" s="1">
        <v>27.58717</v>
      </c>
      <c r="D10" s="1">
        <v>0.63031300000000001</v>
      </c>
      <c r="E10" s="1">
        <v>35.494199999999999</v>
      </c>
      <c r="F10" s="1">
        <v>4.1183999999999998E-2</v>
      </c>
      <c r="G10" s="1">
        <v>17.98648</v>
      </c>
      <c r="H10" s="1">
        <v>79.739360000000005</v>
      </c>
    </row>
    <row r="11" spans="1:8" x14ac:dyDescent="0.25">
      <c r="A11" s="2">
        <v>7</v>
      </c>
      <c r="B11" s="1" t="s">
        <v>0</v>
      </c>
      <c r="C11" s="1">
        <v>27.689920000000001</v>
      </c>
      <c r="D11" s="1">
        <v>0.89038700000000004</v>
      </c>
      <c r="E11" s="1">
        <v>35.178330000000003</v>
      </c>
      <c r="F11" s="1">
        <v>8.2793000000000005E-2</v>
      </c>
      <c r="G11" s="1">
        <v>17.817879999999999</v>
      </c>
      <c r="H11" s="1">
        <v>79.659310000000005</v>
      </c>
    </row>
    <row r="12" spans="1:8" x14ac:dyDescent="0.25">
      <c r="A12" s="2">
        <v>8</v>
      </c>
      <c r="B12" s="1" t="s">
        <v>0</v>
      </c>
      <c r="C12" s="1">
        <v>27.587140000000002</v>
      </c>
      <c r="D12" s="1">
        <v>0.59647600000000001</v>
      </c>
      <c r="E12" s="1">
        <v>35.746250000000003</v>
      </c>
      <c r="F12" s="1">
        <v>9.4490000000000008E-3</v>
      </c>
      <c r="G12" s="1">
        <v>17.998619999999999</v>
      </c>
      <c r="H12" s="1">
        <v>79.937929999999994</v>
      </c>
    </row>
    <row r="13" spans="1:8" x14ac:dyDescent="0.25">
      <c r="A13" s="2">
        <v>9</v>
      </c>
      <c r="B13" s="1" t="s">
        <v>0</v>
      </c>
      <c r="C13" s="1">
        <v>27.56232</v>
      </c>
      <c r="D13" s="1">
        <v>0.64224899999999996</v>
      </c>
      <c r="E13" s="1">
        <v>35.676349999999999</v>
      </c>
      <c r="F13" s="1">
        <v>5.0409000000000002E-2</v>
      </c>
      <c r="G13" s="1">
        <v>18.023630000000001</v>
      </c>
      <c r="H13" s="1">
        <v>79.95496</v>
      </c>
    </row>
    <row r="14" spans="1:8" x14ac:dyDescent="0.25">
      <c r="A14" s="2">
        <v>10</v>
      </c>
      <c r="B14" s="1" t="s">
        <v>0</v>
      </c>
      <c r="C14" s="1">
        <v>27.782119999999999</v>
      </c>
      <c r="D14" s="1">
        <v>0.83370500000000003</v>
      </c>
      <c r="E14" s="1">
        <v>35.758339999999997</v>
      </c>
      <c r="F14" s="1">
        <v>1.2999999999999999E-5</v>
      </c>
      <c r="G14" s="1">
        <v>18.144549999999999</v>
      </c>
      <c r="H14" s="1">
        <v>80.518739999999994</v>
      </c>
    </row>
    <row r="15" spans="1:8" x14ac:dyDescent="0.25">
      <c r="A15" s="3">
        <v>11</v>
      </c>
      <c r="B15" s="4" t="s">
        <v>0</v>
      </c>
      <c r="C15" s="4">
        <v>27.427589999999999</v>
      </c>
      <c r="D15" s="4">
        <v>0.67421600000000004</v>
      </c>
      <c r="E15" s="4">
        <v>35.701790000000003</v>
      </c>
      <c r="F15" s="4">
        <v>1.2999999999999999E-5</v>
      </c>
      <c r="G15" s="4">
        <v>18.196639999999999</v>
      </c>
      <c r="H15" s="4">
        <v>80.000249999999994</v>
      </c>
    </row>
    <row r="16" spans="1:8" x14ac:dyDescent="0.25">
      <c r="A16" s="1"/>
      <c r="B16" s="1" t="s">
        <v>12</v>
      </c>
      <c r="C16" s="1">
        <f>AVERAGE(C5:C15)</f>
        <v>27.637400909090911</v>
      </c>
      <c r="D16" s="23">
        <f t="shared" ref="D16:H16" si="0">AVERAGE(D5:D15)</f>
        <v>0.75967209090909094</v>
      </c>
      <c r="E16" s="23">
        <f t="shared" si="0"/>
        <v>35.655001818181816</v>
      </c>
      <c r="F16" s="23">
        <f t="shared" si="0"/>
        <v>2.9236272727272725E-2</v>
      </c>
      <c r="G16" s="23">
        <f t="shared" si="0"/>
        <v>17.958331818181822</v>
      </c>
      <c r="H16" s="23">
        <f t="shared" si="0"/>
        <v>80.039645454545465</v>
      </c>
    </row>
    <row r="17" spans="1:8" x14ac:dyDescent="0.25">
      <c r="A17" s="1"/>
      <c r="B17" s="1" t="s">
        <v>13</v>
      </c>
      <c r="C17" s="1">
        <f>STDEV(C5:C15)</f>
        <v>0.10162217784071978</v>
      </c>
      <c r="D17" s="23">
        <f t="shared" ref="D17:H17" si="1">STDEV(D5:D15)</f>
        <v>0.20493093168062951</v>
      </c>
      <c r="E17" s="23">
        <f t="shared" si="1"/>
        <v>0.28030046841980721</v>
      </c>
      <c r="F17" s="23">
        <f t="shared" si="1"/>
        <v>2.9389920551409838E-2</v>
      </c>
      <c r="G17" s="23">
        <f t="shared" si="1"/>
        <v>0.34862108028110306</v>
      </c>
      <c r="H17" s="23">
        <f t="shared" si="1"/>
        <v>0.35889340646948598</v>
      </c>
    </row>
    <row r="20" spans="1:8" ht="15.75" thickBot="1" x14ac:dyDescent="0.3">
      <c r="A20" s="5" t="s">
        <v>2</v>
      </c>
      <c r="B20" s="24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8" x14ac:dyDescent="0.25">
      <c r="A21" s="6" t="s">
        <v>6</v>
      </c>
      <c r="B21" s="25">
        <v>27.64</v>
      </c>
      <c r="C21" s="7">
        <v>56.08</v>
      </c>
      <c r="D21" s="6">
        <f t="shared" ref="D21:D26" si="2">B21/C21</f>
        <v>0.49286733238231101</v>
      </c>
      <c r="E21" s="6">
        <f>D21*1</f>
        <v>0.49286733238231101</v>
      </c>
      <c r="F21" s="8">
        <f>E21*$B$32</f>
        <v>1.9539636547604673</v>
      </c>
      <c r="G21" s="7">
        <f>F21</f>
        <v>1.9539636547604673</v>
      </c>
    </row>
    <row r="22" spans="1:8" x14ac:dyDescent="0.25">
      <c r="A22" s="6" t="s">
        <v>7</v>
      </c>
      <c r="B22" s="25">
        <v>0.76</v>
      </c>
      <c r="C22" s="7">
        <v>40.311399999999999</v>
      </c>
      <c r="D22" s="6">
        <f t="shared" si="2"/>
        <v>1.8853227622955295E-2</v>
      </c>
      <c r="E22" s="6">
        <f>D22*1</f>
        <v>1.8853227622955295E-2</v>
      </c>
      <c r="F22" s="8">
        <f t="shared" ref="F22:F26" si="3">E22*$B$32</f>
        <v>7.4743281061292868E-2</v>
      </c>
      <c r="G22" s="7">
        <f>F22</f>
        <v>7.4743281061292868E-2</v>
      </c>
    </row>
    <row r="23" spans="1:8" ht="15.75" x14ac:dyDescent="0.3">
      <c r="A23" s="6" t="s">
        <v>20</v>
      </c>
      <c r="B23" s="25">
        <v>35.659999999999997</v>
      </c>
      <c r="C23" s="7">
        <v>141.94</v>
      </c>
      <c r="D23" s="6">
        <f t="shared" si="2"/>
        <v>0.25123291531633085</v>
      </c>
      <c r="E23" s="6">
        <f>5*D23</f>
        <v>1.2561645765816543</v>
      </c>
      <c r="F23" s="8">
        <f t="shared" si="3"/>
        <v>4.9800418201265551</v>
      </c>
      <c r="G23" s="7">
        <f>F23*2/5</f>
        <v>1.992016728050622</v>
      </c>
    </row>
    <row r="24" spans="1:8" x14ac:dyDescent="0.25">
      <c r="A24" s="6" t="s">
        <v>9</v>
      </c>
      <c r="B24" s="25">
        <v>0.03</v>
      </c>
      <c r="C24" s="7">
        <v>70.94</v>
      </c>
      <c r="D24" s="6">
        <f t="shared" si="2"/>
        <v>4.2289258528333803E-4</v>
      </c>
      <c r="E24" s="6">
        <f>D24*1</f>
        <v>4.2289258528333803E-4</v>
      </c>
      <c r="F24" s="8">
        <f t="shared" si="3"/>
        <v>1.6765500312574384E-3</v>
      </c>
      <c r="G24" s="7">
        <f>F24</f>
        <v>1.6765500312574384E-3</v>
      </c>
    </row>
    <row r="25" spans="1:8" x14ac:dyDescent="0.25">
      <c r="A25" s="6" t="s">
        <v>10</v>
      </c>
      <c r="B25" s="25">
        <v>17.96</v>
      </c>
      <c r="C25" s="7">
        <v>71.849999999999994</v>
      </c>
      <c r="D25" s="6">
        <f t="shared" si="2"/>
        <v>0.24996520528879612</v>
      </c>
      <c r="E25" s="6">
        <f>D25*1</f>
        <v>0.24996520528879612</v>
      </c>
      <c r="F25" s="8">
        <f t="shared" si="3"/>
        <v>0.99098255047300032</v>
      </c>
      <c r="G25" s="7">
        <f>F25</f>
        <v>0.99098255047300032</v>
      </c>
    </row>
    <row r="26" spans="1:8" ht="15.75" x14ac:dyDescent="0.3">
      <c r="A26" s="6" t="s">
        <v>21</v>
      </c>
      <c r="B26" s="7">
        <v>18.170000000000002</v>
      </c>
      <c r="C26" s="7">
        <v>18.015000000000001</v>
      </c>
      <c r="D26" s="6">
        <f t="shared" si="2"/>
        <v>1.0086039411601444</v>
      </c>
      <c r="E26" s="6">
        <f>D26*1</f>
        <v>1.0086039411601444</v>
      </c>
      <c r="F26" s="8">
        <f t="shared" si="3"/>
        <v>3.9985921435474268</v>
      </c>
      <c r="G26" s="7">
        <f>2*F26</f>
        <v>7.9971842870948535</v>
      </c>
      <c r="H26" t="s">
        <v>46</v>
      </c>
    </row>
    <row r="27" spans="1:8" x14ac:dyDescent="0.25">
      <c r="A27" s="6" t="s">
        <v>22</v>
      </c>
      <c r="B27" s="26">
        <f>SUM(B21:B26)</f>
        <v>100.22000000000001</v>
      </c>
      <c r="E27" s="6">
        <f>SUM(E21:E26)</f>
        <v>3.0268771756211446</v>
      </c>
    </row>
    <row r="29" spans="1:8" x14ac:dyDescent="0.25">
      <c r="A29" s="11" t="s">
        <v>23</v>
      </c>
      <c r="B29" s="9"/>
      <c r="C29" s="10">
        <v>12</v>
      </c>
    </row>
    <row r="31" spans="1:8" x14ac:dyDescent="0.25">
      <c r="A31" s="12" t="s">
        <v>24</v>
      </c>
      <c r="B31" s="12"/>
      <c r="C31" s="12"/>
      <c r="D31" s="12"/>
    </row>
    <row r="32" spans="1:8" x14ac:dyDescent="0.25">
      <c r="A32" s="13" t="s">
        <v>25</v>
      </c>
      <c r="B32" s="12">
        <f>C29/E27</f>
        <v>3.9644819739134225</v>
      </c>
      <c r="C32" s="12"/>
      <c r="D32" s="12"/>
    </row>
    <row r="33" spans="1:5" x14ac:dyDescent="0.25">
      <c r="A33" s="12"/>
      <c r="B33" s="12"/>
      <c r="C33" s="12"/>
      <c r="D33" s="12"/>
    </row>
    <row r="34" spans="1:5" x14ac:dyDescent="0.25">
      <c r="A34" s="12" t="s">
        <v>26</v>
      </c>
      <c r="B34" s="12"/>
      <c r="C34" s="12"/>
      <c r="D34" s="12"/>
    </row>
    <row r="36" spans="1:5" x14ac:dyDescent="0.25">
      <c r="C36" t="s">
        <v>49</v>
      </c>
    </row>
    <row r="37" spans="1:5" ht="20.25" x14ac:dyDescent="0.35">
      <c r="A37" s="15" t="s">
        <v>27</v>
      </c>
      <c r="B37" s="14"/>
      <c r="D37" s="16" t="s">
        <v>47</v>
      </c>
    </row>
    <row r="38" spans="1:5" ht="20.25" x14ac:dyDescent="0.35">
      <c r="A38" s="15" t="s">
        <v>28</v>
      </c>
      <c r="B38" s="14"/>
      <c r="D38" s="17" t="s">
        <v>50</v>
      </c>
    </row>
    <row r="41" spans="1:5" x14ac:dyDescent="0.25">
      <c r="A41" s="22" t="s">
        <v>35</v>
      </c>
    </row>
    <row r="42" spans="1:5" x14ac:dyDescent="0.25">
      <c r="A42" s="23" t="s">
        <v>36</v>
      </c>
    </row>
    <row r="44" spans="1:5" x14ac:dyDescent="0.25">
      <c r="A44" s="19" t="s">
        <v>29</v>
      </c>
      <c r="B44" s="19" t="s">
        <v>30</v>
      </c>
      <c r="C44" s="19" t="s">
        <v>31</v>
      </c>
      <c r="E44" s="21"/>
    </row>
    <row r="45" spans="1:5" x14ac:dyDescent="0.25">
      <c r="A45" s="18" t="s">
        <v>32</v>
      </c>
      <c r="B45" s="20" t="s">
        <v>37</v>
      </c>
      <c r="C45" t="s">
        <v>42</v>
      </c>
      <c r="E45" s="21"/>
    </row>
    <row r="46" spans="1:5" x14ac:dyDescent="0.25">
      <c r="A46" s="18" t="s">
        <v>33</v>
      </c>
      <c r="B46" s="20" t="s">
        <v>38</v>
      </c>
      <c r="C46" t="s">
        <v>43</v>
      </c>
      <c r="E46" s="21"/>
    </row>
    <row r="47" spans="1:5" x14ac:dyDescent="0.25">
      <c r="A47" s="18" t="s">
        <v>33</v>
      </c>
      <c r="B47" s="20" t="s">
        <v>39</v>
      </c>
      <c r="C47" s="23" t="s">
        <v>42</v>
      </c>
      <c r="E47" s="21"/>
    </row>
    <row r="48" spans="1:5" x14ac:dyDescent="0.25">
      <c r="A48" s="18" t="s">
        <v>34</v>
      </c>
      <c r="B48" s="20" t="s">
        <v>40</v>
      </c>
      <c r="C48" t="s">
        <v>44</v>
      </c>
    </row>
    <row r="49" spans="1:3" x14ac:dyDescent="0.25">
      <c r="A49" s="18" t="s">
        <v>34</v>
      </c>
      <c r="B49" s="20" t="s">
        <v>41</v>
      </c>
      <c r="C49" t="s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sophos</cp:lastModifiedBy>
  <dcterms:created xsi:type="dcterms:W3CDTF">2015-07-02T07:04:28Z</dcterms:created>
  <dcterms:modified xsi:type="dcterms:W3CDTF">2021-03-05T13:24:21Z</dcterms:modified>
</cp:coreProperties>
</file>