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10" yWindow="705" windowWidth="15210" windowHeight="9660"/>
  </bookViews>
  <sheets>
    <sheet name="R070722" sheetId="3" r:id="rId1"/>
  </sheets>
  <definedNames>
    <definedName name="_xlnm.Print_Area" localSheetId="0">'R070722'!$A$1:$K$58</definedName>
  </definedNames>
  <calcPr calcId="145621"/>
</workbook>
</file>

<file path=xl/calcChain.xml><?xml version="1.0" encoding="utf-8"?>
<calcChain xmlns="http://schemas.openxmlformats.org/spreadsheetml/2006/main">
  <c r="J56" i="3" l="1"/>
  <c r="M56" i="3"/>
  <c r="L56" i="3"/>
  <c r="K56" i="3"/>
  <c r="I56" i="3"/>
  <c r="H56" i="3"/>
  <c r="G56" i="3"/>
  <c r="F56" i="3"/>
  <c r="C30" i="3" l="1"/>
  <c r="E30" i="3"/>
  <c r="F30" i="3"/>
  <c r="C26" i="3"/>
  <c r="E26" i="3"/>
  <c r="F26" i="3"/>
  <c r="C31" i="3"/>
  <c r="E31" i="3"/>
  <c r="F31" i="3"/>
  <c r="C29" i="3" l="1"/>
  <c r="C28" i="3"/>
  <c r="C27" i="3"/>
  <c r="C25" i="3"/>
  <c r="L21" i="3"/>
  <c r="L20" i="3"/>
  <c r="L57" i="3" l="1"/>
  <c r="N57" i="3"/>
  <c r="G50" i="3"/>
  <c r="H50" i="3"/>
  <c r="I50" i="3"/>
  <c r="J50" i="3"/>
  <c r="K50" i="3"/>
  <c r="L50" i="3"/>
  <c r="C32" i="3"/>
  <c r="E29" i="3"/>
  <c r="F29" i="3" s="1"/>
  <c r="E28" i="3"/>
  <c r="F28" i="3" s="1"/>
  <c r="E27" i="3"/>
  <c r="F27" i="3" s="1"/>
  <c r="E25" i="3"/>
  <c r="F25" i="3" s="1"/>
  <c r="E20" i="3"/>
  <c r="F20" i="3"/>
  <c r="G20" i="3"/>
  <c r="H20" i="3"/>
  <c r="I20" i="3"/>
  <c r="J20" i="3"/>
  <c r="K20" i="3"/>
  <c r="E21" i="3"/>
  <c r="F21" i="3"/>
  <c r="G21" i="3"/>
  <c r="H21" i="3"/>
  <c r="I21" i="3"/>
  <c r="J21" i="3"/>
  <c r="K21" i="3"/>
  <c r="D21" i="3"/>
  <c r="D20" i="3"/>
  <c r="F32" i="3" l="1"/>
  <c r="M50" i="3" l="1"/>
  <c r="F50" i="3" l="1"/>
  <c r="L51" i="3" s="1"/>
  <c r="D37" i="3" l="1"/>
  <c r="G26" i="3" l="1"/>
  <c r="H26" i="3" s="1"/>
  <c r="G30" i="3"/>
  <c r="H30" i="3" s="1"/>
  <c r="G57" i="3" s="1"/>
  <c r="G31" i="3"/>
  <c r="H31" i="3" s="1"/>
  <c r="F57" i="3" s="1"/>
  <c r="G28" i="3"/>
  <c r="H28" i="3" s="1"/>
  <c r="J57" i="3" s="1"/>
  <c r="G25" i="3"/>
  <c r="H25" i="3" s="1"/>
  <c r="M57" i="3" s="1"/>
  <c r="G29" i="3"/>
  <c r="H29" i="3" s="1"/>
  <c r="H57" i="3" s="1"/>
  <c r="K57" i="3"/>
  <c r="G27" i="3"/>
  <c r="H27" i="3" s="1"/>
  <c r="I57" i="3" l="1"/>
  <c r="M58" i="3" s="1"/>
</calcChain>
</file>

<file path=xl/sharedStrings.xml><?xml version="1.0" encoding="utf-8"?>
<sst xmlns="http://schemas.openxmlformats.org/spreadsheetml/2006/main" count="80" uniqueCount="53">
  <si>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</si>
  <si>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</si>
  <si>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</si>
  <si>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</si>
  <si>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</si>
  <si>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</si>
  <si>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</si>
  <si>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</si>
  <si>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</si>
  <si>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</si>
  <si>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</si>
  <si>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</si>
  <si>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</si>
  <si>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</si>
  <si>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</si>
  <si>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</si>
  <si>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</si>
  <si>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Beam Size :  5 µm </t>
  </si>
  <si>
    <t xml:space="preserve">Standard Name :   </t>
  </si>
  <si>
    <t>SiO2</t>
  </si>
  <si>
    <t xml:space="preserve">Column Conditions :  Cond 1 : 15keV 20nA  </t>
  </si>
  <si>
    <t xml:space="preserve"> ol-fo92 </t>
  </si>
  <si>
    <t xml:space="preserve"> kspar-OR1 </t>
  </si>
  <si>
    <t xml:space="preserve"> ap-synap</t>
  </si>
  <si>
    <t xml:space="preserve"> rhod791</t>
  </si>
  <si>
    <t xml:space="preserve"> wollast</t>
  </si>
  <si>
    <t xml:space="preserve"> fayalite </t>
  </si>
  <si>
    <t xml:space="preserve"> ZnS </t>
  </si>
  <si>
    <t>O</t>
  </si>
  <si>
    <r>
      <t>SiO</t>
    </r>
    <r>
      <rPr>
        <vertAlign val="subscript"/>
        <sz val="10"/>
        <rFont val="Arial"/>
        <family val="2"/>
      </rPr>
      <t>2</t>
    </r>
  </si>
  <si>
    <t>Si</t>
  </si>
  <si>
    <t>Charge balance (Ideal)</t>
  </si>
  <si>
    <t>Charge balance (measured)</t>
  </si>
  <si>
    <t>MgO</t>
  </si>
  <si>
    <t>Al2O3</t>
  </si>
  <si>
    <t>CaO</t>
  </si>
  <si>
    <t>TiO2</t>
  </si>
  <si>
    <t>MnO</t>
  </si>
  <si>
    <t>Fe2O3</t>
  </si>
  <si>
    <r>
      <t>TiO</t>
    </r>
    <r>
      <rPr>
        <vertAlign val="subscript"/>
        <sz val="10"/>
        <rFont val="Arial"/>
        <family val="2"/>
      </rPr>
      <t>2</t>
    </r>
  </si>
  <si>
    <r>
      <t>Fe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</si>
  <si>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Ca</t>
  </si>
  <si>
    <t>Mg</t>
  </si>
  <si>
    <t>Mn</t>
  </si>
  <si>
    <t>Al</t>
  </si>
  <si>
    <t>Fe</t>
  </si>
  <si>
    <t>Ti</t>
  </si>
  <si>
    <t>IVAl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</si>
  <si>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 (total)</t>
    </r>
  </si>
  <si>
    <t>R070722</t>
  </si>
  <si>
    <t>Na2O</t>
  </si>
  <si>
    <r>
      <t>Ca</t>
    </r>
    <r>
      <rPr>
        <vertAlign val="subscript"/>
        <sz val="14"/>
        <rFont val="Calibri"/>
        <family val="2"/>
        <scheme val="minor"/>
      </rPr>
      <t>3</t>
    </r>
    <r>
      <rPr>
        <sz val="14"/>
        <rFont val="Calibri"/>
        <family val="2"/>
        <scheme val="minor"/>
      </rPr>
      <t>Fe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(SiO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3</t>
    </r>
  </si>
  <si>
    <r>
      <t>(Ca</t>
    </r>
    <r>
      <rPr>
        <vertAlign val="subscript"/>
        <sz val="14"/>
        <rFont val="Calibri"/>
        <family val="2"/>
        <scheme val="minor"/>
      </rPr>
      <t>1.77</t>
    </r>
    <r>
      <rPr>
        <sz val="14"/>
        <rFont val="Calibri"/>
        <family val="2"/>
        <scheme val="minor"/>
      </rPr>
      <t>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1.27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Σ=</t>
    </r>
    <r>
      <rPr>
        <vertAlign val="subscript"/>
        <sz val="14"/>
        <rFont val="Calibri"/>
        <family val="2"/>
        <scheme val="minor"/>
      </rPr>
      <t>3.06</t>
    </r>
    <r>
      <rPr>
        <sz val="14"/>
        <rFont val="Calibri"/>
        <family val="2"/>
        <scheme val="minor"/>
      </rPr>
      <t>(Fe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1.58</t>
    </r>
    <r>
      <rPr>
        <sz val="14"/>
        <rFont val="Calibri"/>
        <family val="2"/>
        <scheme val="minor"/>
      </rPr>
      <t>Al</t>
    </r>
    <r>
      <rPr>
        <vertAlign val="superscript"/>
        <sz val="14"/>
        <rFont val="Calibri"/>
        <family val="2"/>
        <scheme val="minor"/>
      </rPr>
      <t>3+</t>
    </r>
    <r>
      <rPr>
        <vertAlign val="subscript"/>
        <sz val="14"/>
        <rFont val="Calibri"/>
        <family val="2"/>
        <scheme val="minor"/>
      </rPr>
      <t>0.38</t>
    </r>
    <r>
      <rPr>
        <sz val="14"/>
        <rFont val="Calibri"/>
        <family val="2"/>
        <scheme val="minor"/>
      </rPr>
      <t>Ti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Σ=1.97</t>
    </r>
    <r>
      <rPr>
        <sz val="14"/>
        <rFont val="Calibri"/>
        <family val="2"/>
        <scheme val="minor"/>
      </rPr>
      <t>(Si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4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</si>
</sst>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164" fontId="4" fillId="0" borderId="0" xfId="0" applyNumberFormat="1" applyFont="1"/>
    <xf numFmtId="0" fontId="0" fillId="0" borderId="0" xfId="0" applyAlignment="1">
      <alignment horizontal="left"/>
    </xf>
    <xf numFmtId="2" fontId="4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5" xfId="0" applyFont="1" applyBorder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="85" zoomScaleNormal="85" workbookViewId="0"/>
  </sheetViews>
  <sheetFormatPr defaultColWidth="11.42578125" defaultRowHeight="15" x14ac:dyDescent="0.2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5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2" x14ac:dyDescent="0.25">
      <c r="A1" s="12" t="s">
        <v>49</v>
      </c>
      <c r="D1" s="18"/>
    </row>
    <row r="3" spans="1:12" x14ac:dyDescent="0.25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</row>
    <row r="4" spans="1:12" x14ac:dyDescent="0.25">
      <c r="B4" s="7" t="s">
        <v>2</v>
      </c>
      <c r="C4" s="7" t="s">
        <v>3</v>
      </c>
      <c r="D4" s="7" t="s">
        <v>50</v>
      </c>
      <c r="E4" s="7" t="s">
        <v>33</v>
      </c>
      <c r="F4" s="7" t="s">
        <v>19</v>
      </c>
      <c r="G4" s="7" t="s">
        <v>34</v>
      </c>
      <c r="H4" s="7" t="s">
        <v>35</v>
      </c>
      <c r="I4" s="7" t="s">
        <v>36</v>
      </c>
      <c r="J4" s="7" t="s">
        <v>37</v>
      </c>
      <c r="K4" s="7" t="s">
        <v>38</v>
      </c>
      <c r="L4" s="7" t="s">
        <v>1</v>
      </c>
    </row>
    <row r="5" spans="1:12" x14ac:dyDescent="0.25">
      <c r="B5" s="20">
        <v>63</v>
      </c>
      <c r="C5" s="7" t="s">
        <v>49</v>
      </c>
      <c r="D5" s="7">
        <v>5.7070999999999997E-2</v>
      </c>
      <c r="E5" s="7">
        <v>0.177679</v>
      </c>
      <c r="F5" s="7">
        <v>34.353180000000002</v>
      </c>
      <c r="G5" s="7">
        <v>3.9194339999999999</v>
      </c>
      <c r="H5" s="7">
        <v>19.065249999999999</v>
      </c>
      <c r="I5" s="7">
        <v>0.13924400000000001</v>
      </c>
      <c r="J5" s="7">
        <v>17.349450000000001</v>
      </c>
      <c r="K5" s="7">
        <v>24.04476</v>
      </c>
      <c r="L5" s="7">
        <v>99.165390000000002</v>
      </c>
    </row>
    <row r="6" spans="1:12" x14ac:dyDescent="0.25">
      <c r="B6" s="20">
        <v>64</v>
      </c>
      <c r="C6" s="7" t="s">
        <v>49</v>
      </c>
      <c r="D6" s="7">
        <v>3.8344999999999997E-2</v>
      </c>
      <c r="E6" s="7">
        <v>0.144146</v>
      </c>
      <c r="F6" s="7">
        <v>34.441699999999997</v>
      </c>
      <c r="G6" s="7">
        <v>3.8930989999999999</v>
      </c>
      <c r="H6" s="7">
        <v>19.15183</v>
      </c>
      <c r="I6" s="7">
        <v>0.130664</v>
      </c>
      <c r="J6" s="7">
        <v>17.357890000000001</v>
      </c>
      <c r="K6" s="7">
        <v>24.118220000000001</v>
      </c>
      <c r="L6" s="7">
        <v>99.343299999999999</v>
      </c>
    </row>
    <row r="7" spans="1:12" x14ac:dyDescent="0.25">
      <c r="B7" s="20">
        <v>65</v>
      </c>
      <c r="C7" s="7" t="s">
        <v>49</v>
      </c>
      <c r="D7" s="7">
        <v>3.7269999999999998E-2</v>
      </c>
      <c r="E7" s="7">
        <v>0.14654900000000001</v>
      </c>
      <c r="F7" s="7">
        <v>34.383479999999999</v>
      </c>
      <c r="G7" s="7">
        <v>3.9381659999999998</v>
      </c>
      <c r="H7" s="7">
        <v>19.13184</v>
      </c>
      <c r="I7" s="7">
        <v>0.137016</v>
      </c>
      <c r="J7" s="7">
        <v>17.327819999999999</v>
      </c>
      <c r="K7" s="7">
        <v>24.06692</v>
      </c>
      <c r="L7" s="7">
        <v>99.222970000000004</v>
      </c>
    </row>
    <row r="8" spans="1:12" x14ac:dyDescent="0.25">
      <c r="B8" s="20">
        <v>66</v>
      </c>
      <c r="C8" s="7" t="s">
        <v>49</v>
      </c>
      <c r="D8" s="7">
        <v>3.8897000000000001E-2</v>
      </c>
      <c r="E8" s="7">
        <v>0.14554300000000001</v>
      </c>
      <c r="F8" s="7">
        <v>34.283839999999998</v>
      </c>
      <c r="G8" s="7">
        <v>3.8701099999999999</v>
      </c>
      <c r="H8" s="7">
        <v>19.10708</v>
      </c>
      <c r="I8" s="7">
        <v>0.13843900000000001</v>
      </c>
      <c r="J8" s="7">
        <v>17.38477</v>
      </c>
      <c r="K8" s="7">
        <v>24.08249</v>
      </c>
      <c r="L8" s="7">
        <v>99.128069999999994</v>
      </c>
    </row>
    <row r="9" spans="1:12" x14ac:dyDescent="0.25">
      <c r="B9" s="20">
        <v>67</v>
      </c>
      <c r="C9" s="7" t="s">
        <v>49</v>
      </c>
      <c r="D9" s="7">
        <v>3.4613999999999999E-2</v>
      </c>
      <c r="E9" s="7">
        <v>0.13737199999999999</v>
      </c>
      <c r="F9" s="7">
        <v>34.507219999999997</v>
      </c>
      <c r="G9" s="7">
        <v>3.905405</v>
      </c>
      <c r="H9" s="7">
        <v>19.13963</v>
      </c>
      <c r="I9" s="7">
        <v>0.14157400000000001</v>
      </c>
      <c r="J9" s="7">
        <v>17.399470000000001</v>
      </c>
      <c r="K9" s="7">
        <v>23.976179999999999</v>
      </c>
      <c r="L9" s="7">
        <v>99.301879999999997</v>
      </c>
    </row>
    <row r="10" spans="1:12" x14ac:dyDescent="0.25">
      <c r="B10" s="20">
        <v>68</v>
      </c>
      <c r="C10" s="7" t="s">
        <v>49</v>
      </c>
      <c r="D10" s="7">
        <v>5.1825000000000003E-2</v>
      </c>
      <c r="E10" s="7">
        <v>0.13341500000000001</v>
      </c>
      <c r="F10" s="7">
        <v>34.313699999999997</v>
      </c>
      <c r="G10" s="7">
        <v>3.5108009999999998</v>
      </c>
      <c r="H10" s="7">
        <v>19.202500000000001</v>
      </c>
      <c r="I10" s="7">
        <v>0.14019100000000001</v>
      </c>
      <c r="J10" s="7">
        <v>17.155619999999999</v>
      </c>
      <c r="K10" s="7">
        <v>24.710470000000001</v>
      </c>
      <c r="L10" s="7">
        <v>99.260639999999995</v>
      </c>
    </row>
    <row r="11" spans="1:12" x14ac:dyDescent="0.25">
      <c r="B11" s="20">
        <v>69</v>
      </c>
      <c r="C11" s="7" t="s">
        <v>49</v>
      </c>
      <c r="D11" s="7">
        <v>4.7015000000000001E-2</v>
      </c>
      <c r="E11" s="7">
        <v>8.2702999999999999E-2</v>
      </c>
      <c r="F11" s="7">
        <v>34.334049999999998</v>
      </c>
      <c r="G11" s="7">
        <v>3.63218</v>
      </c>
      <c r="H11" s="7">
        <v>19.0611</v>
      </c>
      <c r="I11" s="7">
        <v>0.13942299999999999</v>
      </c>
      <c r="J11" s="7">
        <v>17.371590000000001</v>
      </c>
      <c r="K11" s="7">
        <v>24.56664</v>
      </c>
      <c r="L11" s="7">
        <v>99.285219999999995</v>
      </c>
    </row>
    <row r="12" spans="1:12" x14ac:dyDescent="0.25">
      <c r="B12" s="20">
        <v>70</v>
      </c>
      <c r="C12" s="7" t="s">
        <v>49</v>
      </c>
      <c r="D12" s="7">
        <v>5.0902999999999997E-2</v>
      </c>
      <c r="E12" s="7">
        <v>0.144286</v>
      </c>
      <c r="F12" s="7">
        <v>34.420459999999999</v>
      </c>
      <c r="G12" s="7">
        <v>3.6733920000000002</v>
      </c>
      <c r="H12" s="7">
        <v>19.094180000000001</v>
      </c>
      <c r="I12" s="7">
        <v>0.13132199999999999</v>
      </c>
      <c r="J12" s="7">
        <v>17.350390000000001</v>
      </c>
      <c r="K12" s="7">
        <v>24.512699999999999</v>
      </c>
      <c r="L12" s="7">
        <v>99.449610000000007</v>
      </c>
    </row>
    <row r="13" spans="1:12" x14ac:dyDescent="0.25">
      <c r="B13" s="20">
        <v>71</v>
      </c>
      <c r="C13" s="7" t="s">
        <v>49</v>
      </c>
      <c r="D13" s="7">
        <v>3.7474E-2</v>
      </c>
      <c r="E13" s="7">
        <v>0.13377</v>
      </c>
      <c r="F13" s="7">
        <v>34.64264</v>
      </c>
      <c r="G13" s="7">
        <v>3.2762549999999999</v>
      </c>
      <c r="H13" s="7">
        <v>19.21875</v>
      </c>
      <c r="I13" s="7">
        <v>0.13777</v>
      </c>
      <c r="J13" s="7">
        <v>17.213629999999998</v>
      </c>
      <c r="K13" s="7">
        <v>24.973790000000001</v>
      </c>
      <c r="L13" s="7">
        <v>99.693049999999999</v>
      </c>
    </row>
    <row r="14" spans="1:12" x14ac:dyDescent="0.25">
      <c r="B14" s="20">
        <v>72</v>
      </c>
      <c r="C14" s="7" t="s">
        <v>49</v>
      </c>
      <c r="D14" s="7">
        <v>7.7793000000000001E-2</v>
      </c>
      <c r="E14" s="7">
        <v>0.131746</v>
      </c>
      <c r="F14" s="7">
        <v>34.532159999999998</v>
      </c>
      <c r="G14" s="7">
        <v>3.9114849999999999</v>
      </c>
      <c r="H14" s="7">
        <v>18.878160000000001</v>
      </c>
      <c r="I14" s="7">
        <v>0.14844199999999999</v>
      </c>
      <c r="J14" s="7">
        <v>17.637709999999998</v>
      </c>
      <c r="K14" s="7">
        <v>23.950119999999998</v>
      </c>
      <c r="L14" s="7">
        <v>99.29607</v>
      </c>
    </row>
    <row r="15" spans="1:12" x14ac:dyDescent="0.25">
      <c r="B15" s="20">
        <v>73</v>
      </c>
      <c r="C15" s="7" t="s">
        <v>49</v>
      </c>
      <c r="D15" s="7">
        <v>3.8165999999999999E-2</v>
      </c>
      <c r="E15" s="7">
        <v>0.13653599999999999</v>
      </c>
      <c r="F15" s="7">
        <v>34.525399999999998</v>
      </c>
      <c r="G15" s="7">
        <v>3.9676819999999999</v>
      </c>
      <c r="H15" s="7">
        <v>18.978680000000001</v>
      </c>
      <c r="I15" s="7">
        <v>0.12789500000000001</v>
      </c>
      <c r="J15" s="7">
        <v>17.516719999999999</v>
      </c>
      <c r="K15" s="7">
        <v>24.01755</v>
      </c>
      <c r="L15" s="7">
        <v>99.342920000000007</v>
      </c>
    </row>
    <row r="16" spans="1:12" x14ac:dyDescent="0.25">
      <c r="B16" s="20">
        <v>74</v>
      </c>
      <c r="C16" s="7" t="s">
        <v>49</v>
      </c>
      <c r="D16" s="7">
        <v>1.9852999999999999E-2</v>
      </c>
      <c r="E16" s="7">
        <v>0.15018799999999999</v>
      </c>
      <c r="F16" s="7">
        <v>34.31494</v>
      </c>
      <c r="G16" s="7">
        <v>3.9110749999999999</v>
      </c>
      <c r="H16" s="7">
        <v>19.079090000000001</v>
      </c>
      <c r="I16" s="7">
        <v>0.13055800000000001</v>
      </c>
      <c r="J16" s="7">
        <v>17.476019999999998</v>
      </c>
      <c r="K16" s="7">
        <v>24.03651</v>
      </c>
      <c r="L16" s="7">
        <v>99.164259999999999</v>
      </c>
    </row>
    <row r="17" spans="2:12" x14ac:dyDescent="0.25">
      <c r="B17" s="20">
        <v>75</v>
      </c>
      <c r="C17" s="7" t="s">
        <v>49</v>
      </c>
      <c r="D17" s="7">
        <v>4.2889999999999998E-2</v>
      </c>
      <c r="E17" s="7">
        <v>0.14410000000000001</v>
      </c>
      <c r="F17" s="7">
        <v>34.344920000000002</v>
      </c>
      <c r="G17" s="7">
        <v>3.9487969999999999</v>
      </c>
      <c r="H17" s="7">
        <v>19.08745</v>
      </c>
      <c r="I17" s="7">
        <v>0.12772800000000001</v>
      </c>
      <c r="J17" s="7">
        <v>17.449249999999999</v>
      </c>
      <c r="K17" s="7">
        <v>23.89442</v>
      </c>
      <c r="L17" s="7">
        <v>99.118129999999994</v>
      </c>
    </row>
    <row r="18" spans="2:12" x14ac:dyDescent="0.25">
      <c r="B18" s="20">
        <v>79</v>
      </c>
      <c r="C18" s="7" t="s">
        <v>49</v>
      </c>
      <c r="D18" s="7">
        <v>3.7359000000000003E-2</v>
      </c>
      <c r="E18" s="7">
        <v>0.115649</v>
      </c>
      <c r="F18" s="7">
        <v>34.821980000000003</v>
      </c>
      <c r="G18" s="7">
        <v>3.5597720000000002</v>
      </c>
      <c r="H18" s="7">
        <v>19.05104</v>
      </c>
      <c r="I18" s="7">
        <v>0.13350200000000001</v>
      </c>
      <c r="J18" s="7">
        <v>17.400980000000001</v>
      </c>
      <c r="K18" s="7">
        <v>24.481110000000001</v>
      </c>
      <c r="L18" s="7">
        <v>99.673079999999999</v>
      </c>
    </row>
    <row r="19" spans="2:12" ht="15.75" thickBot="1" x14ac:dyDescent="0.3">
      <c r="B19" s="20">
        <v>80</v>
      </c>
      <c r="C19" s="7" t="s">
        <v>49</v>
      </c>
      <c r="D19" s="7">
        <v>5.7393E-2</v>
      </c>
      <c r="E19" s="7">
        <v>0.141129</v>
      </c>
      <c r="F19" s="7">
        <v>34.55003</v>
      </c>
      <c r="G19" s="7">
        <v>3.4553379999999998</v>
      </c>
      <c r="H19" s="7">
        <v>19.186730000000001</v>
      </c>
      <c r="I19" s="7">
        <v>0.14043600000000001</v>
      </c>
      <c r="J19" s="7">
        <v>17.129490000000001</v>
      </c>
      <c r="K19" s="7">
        <v>24.754460000000002</v>
      </c>
      <c r="L19" s="7">
        <v>99.462590000000006</v>
      </c>
    </row>
    <row r="20" spans="2:12" x14ac:dyDescent="0.25">
      <c r="B20" s="13" t="s">
        <v>4</v>
      </c>
      <c r="C20" s="14"/>
      <c r="D20" s="14">
        <f t="shared" ref="D20:L20" si="0">AVERAGE(D5:D19)</f>
        <v>4.4457866666666665E-2</v>
      </c>
      <c r="E20" s="14">
        <f t="shared" si="0"/>
        <v>0.13765406666666666</v>
      </c>
      <c r="F20" s="14">
        <f t="shared" si="0"/>
        <v>34.451313333333331</v>
      </c>
      <c r="G20" s="14">
        <f t="shared" si="0"/>
        <v>3.7581993999999996</v>
      </c>
      <c r="H20" s="14">
        <f t="shared" si="0"/>
        <v>19.095554</v>
      </c>
      <c r="I20" s="14">
        <f t="shared" si="0"/>
        <v>0.13628026666666668</v>
      </c>
      <c r="J20" s="14">
        <f t="shared" si="0"/>
        <v>17.368053333333332</v>
      </c>
      <c r="K20" s="14">
        <f t="shared" si="0"/>
        <v>24.279089333333335</v>
      </c>
      <c r="L20" s="14">
        <f t="shared" si="0"/>
        <v>99.327145333333348</v>
      </c>
    </row>
    <row r="21" spans="2:12" x14ac:dyDescent="0.25">
      <c r="B21" s="7" t="s">
        <v>5</v>
      </c>
      <c r="D21" s="12">
        <f t="shared" ref="D21:L21" si="1">STDEV(D5:D19)</f>
        <v>1.3372317679587527E-2</v>
      </c>
      <c r="E21" s="12">
        <f t="shared" si="1"/>
        <v>2.0023800251082371E-2</v>
      </c>
      <c r="F21" s="12">
        <f t="shared" si="1"/>
        <v>0.1475571910271056</v>
      </c>
      <c r="G21" s="12">
        <f t="shared" si="1"/>
        <v>0.22127904063383086</v>
      </c>
      <c r="H21" s="12">
        <f t="shared" si="1"/>
        <v>8.7354852903054364E-2</v>
      </c>
      <c r="I21" s="12">
        <f t="shared" si="1"/>
        <v>5.8224962426126192E-3</v>
      </c>
      <c r="J21" s="12">
        <f t="shared" si="1"/>
        <v>0.13193514790373678</v>
      </c>
      <c r="K21" s="12">
        <f t="shared" si="1"/>
        <v>0.34973423449541735</v>
      </c>
      <c r="L21" s="12">
        <f t="shared" si="1"/>
        <v>0.1776959096669968</v>
      </c>
    </row>
    <row r="23" spans="2:12" x14ac:dyDescent="0.25">
      <c r="J23" s="18"/>
    </row>
    <row r="24" spans="2:12" ht="15.75" thickBot="1" x14ac:dyDescent="0.3">
      <c r="B24" s="1" t="s">
        <v>0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25"/>
    </row>
    <row r="25" spans="2:12" ht="15.75" x14ac:dyDescent="0.3">
      <c r="B25" s="2" t="s">
        <v>29</v>
      </c>
      <c r="C25" s="17">
        <f>F20</f>
        <v>34.451313333333331</v>
      </c>
      <c r="D25" s="17">
        <v>60.08</v>
      </c>
      <c r="E25" s="2">
        <f t="shared" ref="E25:E31" si="2">C25/D25</f>
        <v>0.57342399023524193</v>
      </c>
      <c r="F25" s="2">
        <f t="shared" ref="F25:F26" si="3">2*E25</f>
        <v>1.1468479804704839</v>
      </c>
      <c r="G25" s="2">
        <f>F25*$D$37</f>
        <v>5.9687003459175365</v>
      </c>
      <c r="H25" s="17">
        <f t="shared" ref="H25:H26" si="4">G25/2</f>
        <v>2.9843501729587683</v>
      </c>
    </row>
    <row r="26" spans="2:12" ht="15.75" x14ac:dyDescent="0.3">
      <c r="B26" s="3" t="s">
        <v>39</v>
      </c>
      <c r="C26" s="4">
        <f>I20</f>
        <v>0.13628026666666668</v>
      </c>
      <c r="D26" s="4">
        <v>79.898799999999994</v>
      </c>
      <c r="E26" s="3">
        <f t="shared" si="2"/>
        <v>1.7056609944913652E-3</v>
      </c>
      <c r="F26" s="3">
        <f t="shared" si="3"/>
        <v>3.4113219889827305E-3</v>
      </c>
      <c r="G26" s="2">
        <f t="shared" ref="G26:G31" si="5">F26*$D$37</f>
        <v>1.7754017169149431E-2</v>
      </c>
      <c r="H26" s="4">
        <f t="shared" si="4"/>
        <v>8.8770085845747155E-3</v>
      </c>
    </row>
    <row r="27" spans="2:12" ht="15.75" x14ac:dyDescent="0.3">
      <c r="B27" s="3" t="s">
        <v>48</v>
      </c>
      <c r="C27" s="4">
        <f>G20</f>
        <v>3.7581993999999996</v>
      </c>
      <c r="D27" s="4">
        <v>101.94</v>
      </c>
      <c r="E27" s="3">
        <f t="shared" si="2"/>
        <v>3.6866778497155188E-2</v>
      </c>
      <c r="F27" s="3">
        <f t="shared" ref="F27:F28" si="6">3*E27</f>
        <v>0.11060033549146556</v>
      </c>
      <c r="G27" s="2">
        <f t="shared" si="5"/>
        <v>0.57561269841159735</v>
      </c>
      <c r="H27" s="4">
        <f t="shared" ref="H27:H28" si="7">G27*2/3</f>
        <v>0.38374179894106492</v>
      </c>
    </row>
    <row r="28" spans="2:12" ht="15.75" x14ac:dyDescent="0.3">
      <c r="B28" s="3" t="s">
        <v>40</v>
      </c>
      <c r="C28" s="4">
        <f>K20</f>
        <v>24.279089333333335</v>
      </c>
      <c r="D28" s="4">
        <v>159.69</v>
      </c>
      <c r="E28" s="3">
        <f t="shared" si="2"/>
        <v>0.15203888367044482</v>
      </c>
      <c r="F28" s="3">
        <f t="shared" si="6"/>
        <v>0.45611665101133447</v>
      </c>
      <c r="G28" s="2">
        <f t="shared" si="5"/>
        <v>2.373831282811564</v>
      </c>
      <c r="H28" s="4">
        <f t="shared" si="7"/>
        <v>1.5825541885410426</v>
      </c>
    </row>
    <row r="29" spans="2:12" x14ac:dyDescent="0.25">
      <c r="B29" s="3" t="s">
        <v>37</v>
      </c>
      <c r="C29" s="4">
        <f>J20</f>
        <v>17.368053333333332</v>
      </c>
      <c r="D29" s="4">
        <v>70.94</v>
      </c>
      <c r="E29" s="3">
        <f t="shared" si="2"/>
        <v>0.24482736584907433</v>
      </c>
      <c r="F29" s="3">
        <f t="shared" ref="F29:F31" si="8">E29*1</f>
        <v>0.24482736584907433</v>
      </c>
      <c r="G29" s="2">
        <f t="shared" si="5"/>
        <v>1.2741890888049205</v>
      </c>
      <c r="H29" s="4">
        <f t="shared" ref="H29:H31" si="9">G29</f>
        <v>1.2741890888049205</v>
      </c>
    </row>
    <row r="30" spans="2:12" x14ac:dyDescent="0.25">
      <c r="B30" s="3" t="s">
        <v>33</v>
      </c>
      <c r="C30" s="4">
        <f>E20</f>
        <v>0.13765406666666666</v>
      </c>
      <c r="D30" s="5">
        <v>40.311399999999999</v>
      </c>
      <c r="E30" s="3">
        <f t="shared" si="2"/>
        <v>3.4147677001212227E-3</v>
      </c>
      <c r="F30" s="3">
        <f t="shared" si="8"/>
        <v>3.4147677001212227E-3</v>
      </c>
      <c r="G30" s="2">
        <f t="shared" si="5"/>
        <v>1.7771950162549142E-2</v>
      </c>
      <c r="H30" s="4">
        <f t="shared" si="9"/>
        <v>1.7771950162549142E-2</v>
      </c>
    </row>
    <row r="31" spans="2:12" x14ac:dyDescent="0.25">
      <c r="B31" s="3" t="s">
        <v>35</v>
      </c>
      <c r="C31" s="4">
        <f>H20</f>
        <v>19.095554</v>
      </c>
      <c r="D31" s="5">
        <v>56.08</v>
      </c>
      <c r="E31" s="3">
        <f t="shared" si="2"/>
        <v>0.34050559914407991</v>
      </c>
      <c r="F31" s="3">
        <f t="shared" si="8"/>
        <v>0.34050559914407991</v>
      </c>
      <c r="G31" s="2">
        <f t="shared" si="5"/>
        <v>1.7721406167226839</v>
      </c>
      <c r="H31" s="4">
        <f t="shared" si="9"/>
        <v>1.7721406167226839</v>
      </c>
      <c r="I31" s="24"/>
    </row>
    <row r="32" spans="2:12" x14ac:dyDescent="0.25">
      <c r="B32" s="6" t="s">
        <v>12</v>
      </c>
      <c r="C32" s="15">
        <f>SUM(C25:C31)</f>
        <v>99.226143733333345</v>
      </c>
      <c r="D32" s="7"/>
      <c r="E32" s="7"/>
      <c r="F32" s="3">
        <f>SUM(F25:F31)</f>
        <v>2.3057240216555419</v>
      </c>
      <c r="G32" s="7"/>
      <c r="H32" s="22"/>
      <c r="I32" s="23"/>
    </row>
    <row r="35" spans="2:13" x14ac:dyDescent="0.25">
      <c r="B35" s="9" t="s">
        <v>13</v>
      </c>
      <c r="C35" s="10"/>
      <c r="D35" s="11">
        <v>12</v>
      </c>
    </row>
    <row r="36" spans="2:13" x14ac:dyDescent="0.25">
      <c r="B36" s="10"/>
      <c r="C36" s="10"/>
      <c r="D36" s="10"/>
    </row>
    <row r="37" spans="2:13" x14ac:dyDescent="0.25">
      <c r="B37" s="10" t="s">
        <v>14</v>
      </c>
      <c r="C37" s="10"/>
      <c r="D37" s="10">
        <f>D35/F32</f>
        <v>5.2044389906576214</v>
      </c>
    </row>
    <row r="41" spans="2:13" ht="21.75" x14ac:dyDescent="0.35">
      <c r="B41" s="8" t="s">
        <v>15</v>
      </c>
      <c r="C41" s="7"/>
      <c r="D41" s="16" t="s">
        <v>51</v>
      </c>
      <c r="I41" s="18"/>
    </row>
    <row r="42" spans="2:13" ht="21.75" x14ac:dyDescent="0.35">
      <c r="B42" s="8" t="s">
        <v>16</v>
      </c>
      <c r="C42" s="7"/>
      <c r="D42" s="16" t="s">
        <v>52</v>
      </c>
    </row>
    <row r="46" spans="2:13" x14ac:dyDescent="0.25">
      <c r="F46" s="12" t="s">
        <v>31</v>
      </c>
    </row>
    <row r="47" spans="2:13" x14ac:dyDescent="0.25">
      <c r="F47" s="12" t="s">
        <v>41</v>
      </c>
      <c r="G47" s="12" t="s">
        <v>42</v>
      </c>
      <c r="H47" s="12" t="s">
        <v>43</v>
      </c>
      <c r="I47" s="12" t="s">
        <v>44</v>
      </c>
      <c r="J47" s="12" t="s">
        <v>45</v>
      </c>
      <c r="K47" s="12" t="s">
        <v>46</v>
      </c>
      <c r="L47" s="12" t="s">
        <v>30</v>
      </c>
      <c r="M47" s="12" t="s">
        <v>28</v>
      </c>
    </row>
    <row r="48" spans="2:13" x14ac:dyDescent="0.25">
      <c r="F48" s="12">
        <v>2</v>
      </c>
      <c r="G48" s="12">
        <v>2</v>
      </c>
      <c r="H48" s="12">
        <v>2</v>
      </c>
      <c r="I48" s="12">
        <v>3</v>
      </c>
      <c r="J48" s="12">
        <v>3</v>
      </c>
      <c r="K48" s="12">
        <v>3</v>
      </c>
      <c r="L48" s="12">
        <v>4</v>
      </c>
      <c r="M48" s="12">
        <v>-2</v>
      </c>
    </row>
    <row r="49" spans="1:14" x14ac:dyDescent="0.25">
      <c r="F49" s="12">
        <v>3</v>
      </c>
      <c r="J49" s="12">
        <v>2</v>
      </c>
      <c r="L49" s="12">
        <v>3</v>
      </c>
      <c r="M49" s="12">
        <v>12</v>
      </c>
    </row>
    <row r="50" spans="1:14" x14ac:dyDescent="0.25">
      <c r="A50" s="7" t="s">
        <v>20</v>
      </c>
      <c r="B50" s="7"/>
      <c r="C50" s="7"/>
      <c r="D50" s="7"/>
      <c r="F50" s="12">
        <f>F48*F49</f>
        <v>6</v>
      </c>
      <c r="G50" s="12">
        <f t="shared" ref="G50:K50" si="10">G48*G49</f>
        <v>0</v>
      </c>
      <c r="H50" s="12">
        <f t="shared" si="10"/>
        <v>0</v>
      </c>
      <c r="I50" s="12">
        <f t="shared" si="10"/>
        <v>0</v>
      </c>
      <c r="J50" s="12">
        <f t="shared" si="10"/>
        <v>6</v>
      </c>
      <c r="K50" s="12">
        <f t="shared" si="10"/>
        <v>0</v>
      </c>
      <c r="L50" s="12">
        <f>L48*L49</f>
        <v>12</v>
      </c>
      <c r="M50" s="12">
        <f t="shared" ref="M50" si="11">M48*M49</f>
        <v>-24</v>
      </c>
    </row>
    <row r="51" spans="1:14" x14ac:dyDescent="0.25">
      <c r="A51" s="7" t="s">
        <v>17</v>
      </c>
      <c r="L51" s="12">
        <f>F50+J50+L50</f>
        <v>24</v>
      </c>
    </row>
    <row r="53" spans="1:14" x14ac:dyDescent="0.25">
      <c r="A53" s="7" t="s">
        <v>18</v>
      </c>
      <c r="F53" s="12" t="s">
        <v>32</v>
      </c>
    </row>
    <row r="54" spans="1:14" x14ac:dyDescent="0.25">
      <c r="A54" s="7" t="s">
        <v>21</v>
      </c>
      <c r="F54" s="12" t="s">
        <v>41</v>
      </c>
      <c r="G54" s="12" t="s">
        <v>42</v>
      </c>
      <c r="H54" s="12" t="s">
        <v>43</v>
      </c>
      <c r="I54" s="12" t="s">
        <v>44</v>
      </c>
      <c r="J54" s="12" t="s">
        <v>45</v>
      </c>
      <c r="K54" s="12" t="s">
        <v>46</v>
      </c>
      <c r="L54" s="12" t="s">
        <v>47</v>
      </c>
      <c r="M54" s="12" t="s">
        <v>30</v>
      </c>
      <c r="N54" s="12" t="s">
        <v>28</v>
      </c>
    </row>
    <row r="55" spans="1:14" x14ac:dyDescent="0.25">
      <c r="A55" s="7" t="s">
        <v>22</v>
      </c>
      <c r="F55" s="12">
        <v>2</v>
      </c>
      <c r="G55" s="12">
        <v>2</v>
      </c>
      <c r="H55" s="12">
        <v>2</v>
      </c>
      <c r="I55" s="12">
        <v>3</v>
      </c>
      <c r="J55" s="12">
        <v>3</v>
      </c>
      <c r="K55" s="12">
        <v>3</v>
      </c>
      <c r="L55" s="12">
        <v>4</v>
      </c>
      <c r="M55" s="12">
        <v>4</v>
      </c>
      <c r="N55" s="12">
        <v>-2</v>
      </c>
    </row>
    <row r="56" spans="1:14" x14ac:dyDescent="0.25">
      <c r="A56" s="7" t="s">
        <v>23</v>
      </c>
      <c r="F56" s="21">
        <f>H31</f>
        <v>1.7721406167226839</v>
      </c>
      <c r="G56" s="21">
        <f>H30</f>
        <v>1.7771950162549142E-2</v>
      </c>
      <c r="H56" s="21">
        <f>H29</f>
        <v>1.2741890888049205</v>
      </c>
      <c r="I56" s="21">
        <f>H27</f>
        <v>0.38374179894106492</v>
      </c>
      <c r="J56" s="21">
        <f>H28</f>
        <v>1.5825541885410426</v>
      </c>
      <c r="K56" s="21">
        <f>H26</f>
        <v>8.8770085845747155E-3</v>
      </c>
      <c r="L56" s="21">
        <f>K27</f>
        <v>0</v>
      </c>
      <c r="M56" s="21">
        <f>H25</f>
        <v>2.9843501729587683</v>
      </c>
      <c r="N56" s="12">
        <v>12</v>
      </c>
    </row>
    <row r="57" spans="1:14" x14ac:dyDescent="0.25">
      <c r="A57" s="7" t="s">
        <v>24</v>
      </c>
      <c r="F57" s="12">
        <f>F55*F56</f>
        <v>3.5442812334453677</v>
      </c>
      <c r="G57" s="12">
        <f t="shared" ref="G57" si="12">G55*G56</f>
        <v>3.5543900325098285E-2</v>
      </c>
      <c r="H57" s="12">
        <f t="shared" ref="H57" si="13">H55*H56</f>
        <v>2.5483781776098411</v>
      </c>
      <c r="I57" s="12">
        <f t="shared" ref="I57" si="14">I55*I56</f>
        <v>1.1512253968231947</v>
      </c>
      <c r="J57" s="12">
        <f t="shared" ref="J57" si="15">J55*J56</f>
        <v>4.7476625656231279</v>
      </c>
      <c r="K57" s="12">
        <f t="shared" ref="K57:L57" si="16">K55*K56</f>
        <v>2.6631025753724148E-2</v>
      </c>
      <c r="L57" s="12">
        <f t="shared" si="16"/>
        <v>0</v>
      </c>
      <c r="M57" s="12">
        <f>M55*M56</f>
        <v>11.937400691835073</v>
      </c>
      <c r="N57" s="12">
        <f t="shared" ref="N57" si="17">N55*N56</f>
        <v>-24</v>
      </c>
    </row>
    <row r="58" spans="1:14" x14ac:dyDescent="0.25">
      <c r="A58" s="7" t="s">
        <v>25</v>
      </c>
      <c r="M58" s="19">
        <f>SUM(F57:M57)</f>
        <v>23.99112299141543</v>
      </c>
    </row>
    <row r="59" spans="1:14" x14ac:dyDescent="0.25">
      <c r="A59" s="7" t="s">
        <v>26</v>
      </c>
    </row>
    <row r="60" spans="1:14" x14ac:dyDescent="0.25">
      <c r="A60" s="7" t="s">
        <v>27</v>
      </c>
    </row>
    <row r="64" spans="1:14" x14ac:dyDescent="0.25">
      <c r="F64" s="21"/>
      <c r="G64" s="21"/>
      <c r="H64" s="21"/>
      <c r="I64" s="21"/>
      <c r="J64" s="21"/>
      <c r="K64" s="21"/>
      <c r="L64" s="21"/>
      <c r="M64" s="21"/>
    </row>
    <row r="66" spans="13:13" x14ac:dyDescent="0.25">
      <c r="M66" s="19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R070722</vt:lpstr>
      <vt:lpstr>'R070722'!Print_Area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2014-12-02T01:48:01Z</dcterms:modified>
</cp:coreProperties>
</file>