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80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<sst xmlns="http://schemas.openxmlformats.org/spreadsheetml/2006/main" count="133" uniqueCount="89">
  <si>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</si>
  <si>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</si>
  <si>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</si>
  <si>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</si>
  <si>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</si>
  <si>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</si>
  <si>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</si>
  <si>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</si>
  <si>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</si>
  <si>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</si>
  <si>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</si>
  <si>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</si>
  <si>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</si>
  <si>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</si>
  <si>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</si>
  <si>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</si>
  <si>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</si>
  <si>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</si>
  <si>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</si>
  <si>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</si>
  <si>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</si>
  <si>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K2O</t>
  </si>
  <si>
    <t>CaO</t>
  </si>
  <si>
    <t>TiO2</t>
  </si>
  <si>
    <t>Cr2O3</t>
  </si>
  <si>
    <t>MnO</t>
  </si>
  <si>
    <t>FeO</t>
  </si>
  <si>
    <t>As2O5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</si>
  <si>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</si>
  <si>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</si>
  <si>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</si>
  <si>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</si>
  <si>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</si>
  <si>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</si>
  <si>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</si>
  <si>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</si>
  <si>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</si>
  <si>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</si>
  <si>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</si>
  <si>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</si>
  <si>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</si>
  <si>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</si>
  <si>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</si>
  <si>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</si>
  <si>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</si>
  <si>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</si>
  <si>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</si>
  <si>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</si>
  <si>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</si>
  <si>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</si>
  <si>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</si>
  <si>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</si>
  <si>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</si>
  <si>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</si>
  <si>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</si>
  <si>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</si>
  <si>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</si>
  <si>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</si>
  <si>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</si>
  <si>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</si>
  <si>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</si>
  <si>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</si>
  <si>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apatite</t>
  </si>
  <si>
    <t>barite2</t>
  </si>
  <si>
    <t>kspar-OR1</t>
  </si>
  <si>
    <t>rutile1</t>
  </si>
  <si>
    <t>chrom-s</t>
  </si>
  <si>
    <t>rhod-791</t>
  </si>
  <si>
    <t>LIF</t>
  </si>
  <si>
    <t>fayalite</t>
  </si>
  <si>
    <t>as</t>
  </si>
  <si>
    <r>
      <t>(KNa)Fe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(CaNa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Al(PO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11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</si>
  <si>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</si>
  <si>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</si>
  <si>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arrojadite R070319</t>
  </si>
  <si>
    <t>Fe tot</t>
  </si>
  <si>
    <t>Al tot</t>
  </si>
  <si>
    <t>average</t>
  </si>
  <si>
    <t>stdev</t>
  </si>
  <si>
    <t>in formula</t>
  </si>
  <si>
    <t>(+) charges</t>
  </si>
  <si>
    <t>OH estimated by charge balance</t>
  </si>
  <si>
    <t>Anions</t>
  </si>
  <si>
    <t>OH</t>
  </si>
  <si>
    <t>(-) charges</t>
  </si>
  <si>
    <r>
      <t>(K</t>
    </r>
    <r>
      <rPr>
        <vertAlign val="subscript"/>
        <sz val="14"/>
        <rFont val="Times New Roman"/>
        <family val="1"/>
      </rPr>
      <t>0.67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1.33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2.20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7.53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4.65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OH)(OH)</t>
    </r>
    <r>
      <rPr>
        <vertAlign val="subscript"/>
        <sz val="14"/>
        <rFont val="Times New Roman"/>
        <family val="1"/>
      </rPr>
      <t>2</t>
    </r>
  </si>
  <si>
    <t>not present in the wds scan; not in totals</t>
  </si>
  <si>
    <t>H2O*</t>
  </si>
  <si>
    <t>* = by 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</si>
</sst>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19">
      <selection activeCell="V48" sqref="V48"/>
    </sheetView>
  </sheetViews>
  <sheetFormatPr defaultColWidth="9.00390625" defaultRowHeight="13.5"/>
  <cols>
    <col min="1" max="16384" width="5.25390625" style="1" customWidth="1"/>
  </cols>
  <sheetData>
    <row r="1" spans="2:4" ht="15.75">
      <c r="B1" s="4" t="s">
        <v>74</v>
      </c>
      <c r="C1" s="4"/>
      <c r="D1" s="4"/>
    </row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12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K3" s="2" t="s">
        <v>77</v>
      </c>
      <c r="L3" s="2" t="s">
        <v>78</v>
      </c>
    </row>
    <row r="4" spans="1:19" ht="12.75">
      <c r="A4" s="1" t="s">
        <v>19</v>
      </c>
      <c r="B4" s="2">
        <v>39.18</v>
      </c>
      <c r="C4" s="2">
        <v>39.69</v>
      </c>
      <c r="D4" s="2">
        <v>38.77</v>
      </c>
      <c r="E4" s="2">
        <v>38.94</v>
      </c>
      <c r="F4" s="2">
        <v>39.07</v>
      </c>
      <c r="G4" s="2">
        <v>39.05</v>
      </c>
      <c r="H4" s="2">
        <v>38.7</v>
      </c>
      <c r="I4" s="2">
        <v>38.51</v>
      </c>
      <c r="J4" s="2"/>
      <c r="K4" s="2">
        <f>AVERAGE(B4:I4)</f>
        <v>38.988749999999996</v>
      </c>
      <c r="L4" s="2">
        <f>STDEV(B4:I4)</f>
        <v>0.35886477755814256</v>
      </c>
      <c r="M4" s="2"/>
      <c r="N4" s="2"/>
      <c r="O4" s="2"/>
      <c r="P4" s="2"/>
      <c r="Q4" s="2"/>
      <c r="R4" s="2"/>
      <c r="S4" s="2"/>
    </row>
    <row r="5" spans="1:19" ht="12.75">
      <c r="A5" s="1" t="s">
        <v>26</v>
      </c>
      <c r="B5" s="2">
        <v>27.6</v>
      </c>
      <c r="C5" s="2">
        <v>27.94</v>
      </c>
      <c r="D5" s="2">
        <v>27.83</v>
      </c>
      <c r="E5" s="2">
        <v>27.95</v>
      </c>
      <c r="F5" s="2">
        <v>27.41</v>
      </c>
      <c r="G5" s="2">
        <v>28</v>
      </c>
      <c r="H5" s="2">
        <v>27.82</v>
      </c>
      <c r="I5" s="2">
        <v>27.77</v>
      </c>
      <c r="J5" s="2"/>
      <c r="K5" s="2">
        <f aca="true" t="shared" si="0" ref="K5:K37">AVERAGE(B5:I5)</f>
        <v>27.790000000000003</v>
      </c>
      <c r="L5" s="2">
        <f aca="true" t="shared" si="1" ref="L5:L37">STDEV(B5:I5)</f>
        <v>0.19842234897097705</v>
      </c>
      <c r="M5" s="2"/>
      <c r="N5" s="2"/>
      <c r="O5" s="2"/>
      <c r="P5" s="2"/>
      <c r="Q5" s="2"/>
      <c r="R5" s="2"/>
      <c r="S5" s="2"/>
    </row>
    <row r="6" spans="1:19" ht="12.75">
      <c r="A6" s="1" t="s">
        <v>25</v>
      </c>
      <c r="B6" s="2">
        <v>15.05</v>
      </c>
      <c r="C6" s="2">
        <v>14.9</v>
      </c>
      <c r="D6" s="2">
        <v>14.85</v>
      </c>
      <c r="E6" s="2">
        <v>15.09</v>
      </c>
      <c r="F6" s="2">
        <v>15.03</v>
      </c>
      <c r="G6" s="2">
        <v>14.81</v>
      </c>
      <c r="H6" s="2">
        <v>15.06</v>
      </c>
      <c r="I6" s="2">
        <v>14.9</v>
      </c>
      <c r="J6" s="2"/>
      <c r="K6" s="2">
        <f t="shared" si="0"/>
        <v>14.961250000000001</v>
      </c>
      <c r="L6" s="2">
        <f t="shared" si="1"/>
        <v>0.10802612117963234</v>
      </c>
      <c r="M6" s="2"/>
      <c r="N6" s="2"/>
      <c r="O6" s="2"/>
      <c r="P6" s="2"/>
      <c r="Q6" s="2"/>
      <c r="R6" s="2"/>
      <c r="S6" s="2"/>
    </row>
    <row r="7" spans="1:19" ht="12.75">
      <c r="A7" s="1" t="s">
        <v>15</v>
      </c>
      <c r="B7" s="2">
        <v>6.39</v>
      </c>
      <c r="C7" s="2">
        <v>6.33</v>
      </c>
      <c r="D7" s="2">
        <v>6.34</v>
      </c>
      <c r="E7" s="2">
        <v>6.41</v>
      </c>
      <c r="F7" s="2">
        <v>6.31</v>
      </c>
      <c r="G7" s="2">
        <v>6.31</v>
      </c>
      <c r="H7" s="2">
        <v>6.1</v>
      </c>
      <c r="I7" s="2">
        <v>6.17</v>
      </c>
      <c r="J7" s="2"/>
      <c r="K7" s="2">
        <f t="shared" si="0"/>
        <v>6.295</v>
      </c>
      <c r="L7" s="2">
        <f t="shared" si="1"/>
        <v>0.10663690060867485</v>
      </c>
      <c r="M7" s="2"/>
      <c r="N7" s="2"/>
      <c r="O7" s="2"/>
      <c r="P7" s="2"/>
      <c r="Q7" s="2"/>
      <c r="R7" s="2"/>
      <c r="S7" s="2"/>
    </row>
    <row r="8" spans="1:19" ht="12.75">
      <c r="A8" s="1" t="s">
        <v>17</v>
      </c>
      <c r="B8" s="2">
        <v>2.87</v>
      </c>
      <c r="C8" s="2">
        <v>2.46</v>
      </c>
      <c r="D8" s="2">
        <v>2.68</v>
      </c>
      <c r="E8" s="2">
        <v>2.8</v>
      </c>
      <c r="F8" s="2">
        <v>2.64</v>
      </c>
      <c r="G8" s="2">
        <v>2.57</v>
      </c>
      <c r="H8" s="2">
        <v>2.75</v>
      </c>
      <c r="I8" s="2">
        <v>2.68</v>
      </c>
      <c r="J8" s="2"/>
      <c r="K8" s="2">
        <f t="shared" si="0"/>
        <v>2.68125</v>
      </c>
      <c r="L8" s="2">
        <f t="shared" si="1"/>
        <v>0.12955280225232488</v>
      </c>
      <c r="M8" s="2"/>
      <c r="N8" s="2"/>
      <c r="O8" s="2"/>
      <c r="P8" s="2"/>
      <c r="Q8" s="2"/>
      <c r="R8" s="2"/>
      <c r="S8" s="2"/>
    </row>
    <row r="9" spans="1:19" ht="12.75">
      <c r="A9" s="1" t="s">
        <v>22</v>
      </c>
      <c r="B9" s="2">
        <v>2.4</v>
      </c>
      <c r="C9" s="2">
        <v>2.41</v>
      </c>
      <c r="D9" s="2">
        <v>2.43</v>
      </c>
      <c r="E9" s="2">
        <v>2.39</v>
      </c>
      <c r="F9" s="2">
        <v>2.45</v>
      </c>
      <c r="G9" s="2">
        <v>2.35</v>
      </c>
      <c r="H9" s="2">
        <v>2.34</v>
      </c>
      <c r="I9" s="2">
        <v>2.44</v>
      </c>
      <c r="J9" s="2"/>
      <c r="K9" s="2">
        <f t="shared" si="0"/>
        <v>2.4012500000000006</v>
      </c>
      <c r="L9" s="2">
        <f t="shared" si="1"/>
        <v>0.040155946010500224</v>
      </c>
      <c r="M9" s="2"/>
      <c r="N9" s="2"/>
      <c r="O9" s="2"/>
      <c r="P9" s="2"/>
      <c r="Q9" s="2"/>
      <c r="R9" s="2"/>
      <c r="S9" s="2"/>
    </row>
    <row r="10" spans="1:19" ht="12.75">
      <c r="A10" s="1" t="s">
        <v>21</v>
      </c>
      <c r="B10" s="2">
        <v>1.74</v>
      </c>
      <c r="C10" s="2">
        <v>1.74</v>
      </c>
      <c r="D10" s="2">
        <v>1.76</v>
      </c>
      <c r="E10" s="2">
        <v>1.84</v>
      </c>
      <c r="F10" s="2">
        <v>1.78</v>
      </c>
      <c r="G10" s="2">
        <v>1.81</v>
      </c>
      <c r="H10" s="2">
        <v>1.75</v>
      </c>
      <c r="I10" s="2">
        <v>1.83</v>
      </c>
      <c r="J10" s="2"/>
      <c r="K10" s="2">
        <f t="shared" si="0"/>
        <v>1.78125</v>
      </c>
      <c r="L10" s="2">
        <f t="shared" si="1"/>
        <v>0.0405101398241428</v>
      </c>
      <c r="M10" s="2"/>
      <c r="N10" s="2"/>
      <c r="O10" s="2"/>
      <c r="P10" s="2"/>
      <c r="Q10" s="2"/>
      <c r="R10" s="2"/>
      <c r="S10" s="2"/>
    </row>
    <row r="11" spans="1:19" ht="12.75">
      <c r="A11" s="1" t="s">
        <v>16</v>
      </c>
      <c r="B11" s="2">
        <v>1.29</v>
      </c>
      <c r="C11" s="2">
        <v>1.34</v>
      </c>
      <c r="D11" s="2">
        <v>1.3</v>
      </c>
      <c r="E11" s="2">
        <v>0.08</v>
      </c>
      <c r="F11" s="2">
        <v>1.33</v>
      </c>
      <c r="G11" s="2">
        <v>1.34</v>
      </c>
      <c r="H11" s="2">
        <v>1.35</v>
      </c>
      <c r="I11" s="2">
        <v>1.35</v>
      </c>
      <c r="J11" s="2"/>
      <c r="K11" s="2">
        <f t="shared" si="0"/>
        <v>1.1724999999999999</v>
      </c>
      <c r="L11" s="2">
        <f t="shared" si="1"/>
        <v>0.4420003232060879</v>
      </c>
      <c r="M11" s="2"/>
      <c r="N11" s="2"/>
      <c r="O11" s="2"/>
      <c r="P11" s="2"/>
      <c r="Q11" s="2"/>
      <c r="R11" s="2"/>
      <c r="S11" s="2"/>
    </row>
    <row r="12" spans="1:19" ht="12.75">
      <c r="A12" s="1" t="s">
        <v>23</v>
      </c>
      <c r="B12" s="2">
        <v>0.05</v>
      </c>
      <c r="C12" s="2">
        <v>0.09</v>
      </c>
      <c r="D12" s="2">
        <v>0.11</v>
      </c>
      <c r="E12" s="2">
        <v>0.05</v>
      </c>
      <c r="F12" s="2">
        <v>0.11</v>
      </c>
      <c r="G12" s="2">
        <v>0.07</v>
      </c>
      <c r="H12" s="2">
        <v>0.1</v>
      </c>
      <c r="I12" s="2">
        <v>0.07</v>
      </c>
      <c r="J12" s="2"/>
      <c r="K12" s="2">
        <f t="shared" si="0"/>
        <v>0.08124999999999999</v>
      </c>
      <c r="L12" s="2">
        <f t="shared" si="1"/>
        <v>0.02474873734152922</v>
      </c>
      <c r="M12" s="2"/>
      <c r="N12" s="2"/>
      <c r="O12" s="2"/>
      <c r="P12" s="2"/>
      <c r="Q12" s="2"/>
      <c r="R12" s="2"/>
      <c r="S12" s="2"/>
    </row>
    <row r="13" spans="1:19" s="7" customFormat="1" ht="12.75">
      <c r="A13" s="7" t="s">
        <v>27</v>
      </c>
      <c r="B13" s="8">
        <v>0.05</v>
      </c>
      <c r="C13" s="8">
        <v>0.4</v>
      </c>
      <c r="D13" s="8">
        <v>0.19</v>
      </c>
      <c r="E13" s="8">
        <v>0</v>
      </c>
      <c r="F13" s="8">
        <v>0</v>
      </c>
      <c r="G13" s="8">
        <v>0</v>
      </c>
      <c r="H13" s="8">
        <v>0</v>
      </c>
      <c r="I13" s="8">
        <v>0.03</v>
      </c>
      <c r="J13" s="8"/>
      <c r="K13" s="8">
        <f t="shared" si="0"/>
        <v>0.08375</v>
      </c>
      <c r="L13" s="8">
        <f t="shared" si="1"/>
        <v>0.14312207576551067</v>
      </c>
      <c r="M13" s="8" t="s">
        <v>86</v>
      </c>
      <c r="N13" s="8"/>
      <c r="O13" s="8"/>
      <c r="P13" s="8"/>
      <c r="Q13" s="8"/>
      <c r="R13" s="8"/>
      <c r="S13" s="8"/>
    </row>
    <row r="14" spans="1:19" s="7" customFormat="1" ht="12.75">
      <c r="A14" s="7" t="s">
        <v>18</v>
      </c>
      <c r="B14" s="8">
        <v>0</v>
      </c>
      <c r="C14" s="8">
        <v>0.03</v>
      </c>
      <c r="D14" s="8">
        <v>0.21</v>
      </c>
      <c r="E14" s="8">
        <v>0</v>
      </c>
      <c r="F14" s="8">
        <v>0.07</v>
      </c>
      <c r="G14" s="8">
        <v>0.02</v>
      </c>
      <c r="H14" s="8">
        <v>0.12</v>
      </c>
      <c r="I14" s="8">
        <v>0.01</v>
      </c>
      <c r="J14" s="8"/>
      <c r="K14" s="8">
        <f t="shared" si="0"/>
        <v>0.0575</v>
      </c>
      <c r="L14" s="8">
        <f t="shared" si="1"/>
        <v>0.07401737247816507</v>
      </c>
      <c r="M14" s="8" t="s">
        <v>86</v>
      </c>
      <c r="N14" s="8"/>
      <c r="O14" s="8"/>
      <c r="P14" s="8"/>
      <c r="Q14" s="8"/>
      <c r="R14" s="8"/>
      <c r="S14" s="8"/>
    </row>
    <row r="15" spans="1:19" s="7" customFormat="1" ht="12.75">
      <c r="A15" s="7" t="s">
        <v>20</v>
      </c>
      <c r="B15" s="8">
        <v>0.04</v>
      </c>
      <c r="C15" s="8">
        <v>0</v>
      </c>
      <c r="D15" s="8">
        <v>0.01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f t="shared" si="0"/>
        <v>0.00625</v>
      </c>
      <c r="L15" s="8">
        <f t="shared" si="1"/>
        <v>0.014078859531733589</v>
      </c>
      <c r="M15" s="8" t="s">
        <v>86</v>
      </c>
      <c r="N15" s="8"/>
      <c r="O15" s="8"/>
      <c r="P15" s="8"/>
      <c r="Q15" s="8"/>
      <c r="R15" s="8"/>
      <c r="S15" s="8"/>
    </row>
    <row r="16" spans="1:19" s="7" customFormat="1" ht="12.75">
      <c r="A16" s="7" t="s">
        <v>24</v>
      </c>
      <c r="B16" s="8">
        <v>0</v>
      </c>
      <c r="C16" s="8">
        <v>0</v>
      </c>
      <c r="D16" s="8">
        <v>0</v>
      </c>
      <c r="E16" s="8">
        <v>0.02</v>
      </c>
      <c r="F16" s="8">
        <v>0</v>
      </c>
      <c r="G16" s="8">
        <v>0.05</v>
      </c>
      <c r="H16" s="8">
        <v>0</v>
      </c>
      <c r="I16" s="8">
        <v>0</v>
      </c>
      <c r="J16" s="8"/>
      <c r="K16" s="8">
        <f t="shared" si="0"/>
        <v>0.00875</v>
      </c>
      <c r="L16" s="8">
        <f t="shared" si="1"/>
        <v>0.018077215335491094</v>
      </c>
      <c r="M16" s="8" t="s">
        <v>86</v>
      </c>
      <c r="N16" s="8"/>
      <c r="O16" s="8"/>
      <c r="P16" s="8"/>
      <c r="Q16" s="8"/>
      <c r="R16" s="8"/>
      <c r="S16" s="8"/>
    </row>
    <row r="17" spans="1:19" ht="12.75">
      <c r="A17" s="1" t="s">
        <v>28</v>
      </c>
      <c r="B17" s="2">
        <f>SUM(B4:B12)</f>
        <v>96.57000000000001</v>
      </c>
      <c r="C17" s="2">
        <f aca="true" t="shared" si="2" ref="C17:I17">SUM(C4:C12)</f>
        <v>96.89999999999999</v>
      </c>
      <c r="D17" s="2">
        <f t="shared" si="2"/>
        <v>96.07000000000001</v>
      </c>
      <c r="E17" s="2">
        <f t="shared" si="2"/>
        <v>95.55</v>
      </c>
      <c r="F17" s="2">
        <f t="shared" si="2"/>
        <v>96.13000000000001</v>
      </c>
      <c r="G17" s="2">
        <f t="shared" si="2"/>
        <v>96.30999999999999</v>
      </c>
      <c r="H17" s="2">
        <f t="shared" si="2"/>
        <v>95.97</v>
      </c>
      <c r="I17" s="2">
        <f t="shared" si="2"/>
        <v>95.72</v>
      </c>
      <c r="J17" s="2"/>
      <c r="K17" s="2">
        <f t="shared" si="0"/>
        <v>96.1525</v>
      </c>
      <c r="L17" s="2">
        <f t="shared" si="1"/>
        <v>0.43891912694630675</v>
      </c>
      <c r="M17" s="2"/>
      <c r="N17" s="2"/>
      <c r="O17" s="2"/>
      <c r="P17" s="2"/>
      <c r="Q17" s="2"/>
      <c r="R17" s="2"/>
      <c r="S17" s="2"/>
    </row>
    <row r="18" spans="1:19" ht="12.75">
      <c r="A18" s="1" t="s">
        <v>87</v>
      </c>
      <c r="B18" s="2">
        <f>100-B17</f>
        <v>3.4299999999999926</v>
      </c>
      <c r="C18" s="2">
        <f aca="true" t="shared" si="3" ref="C18:I18">100-C17</f>
        <v>3.1000000000000085</v>
      </c>
      <c r="D18" s="2">
        <f t="shared" si="3"/>
        <v>3.9299999999999926</v>
      </c>
      <c r="E18" s="2">
        <f t="shared" si="3"/>
        <v>4.450000000000003</v>
      </c>
      <c r="F18" s="2">
        <f t="shared" si="3"/>
        <v>3.8699999999999903</v>
      </c>
      <c r="G18" s="2">
        <f t="shared" si="3"/>
        <v>3.690000000000012</v>
      </c>
      <c r="H18" s="2">
        <f t="shared" si="3"/>
        <v>4.030000000000001</v>
      </c>
      <c r="I18" s="2">
        <f t="shared" si="3"/>
        <v>4.280000000000001</v>
      </c>
      <c r="J18" s="2"/>
      <c r="K18" s="2">
        <f>AVERAGE(B18:I18)</f>
        <v>3.8475</v>
      </c>
      <c r="L18" s="2">
        <f>STDEV(B18:I18)</f>
        <v>0.4389191269470954</v>
      </c>
      <c r="M18" s="2"/>
      <c r="N18" s="2"/>
      <c r="O18" s="2"/>
      <c r="P18" s="2"/>
      <c r="Q18" s="2"/>
      <c r="R18" s="2"/>
      <c r="S18" s="2"/>
    </row>
    <row r="19" spans="1:19" ht="12.75">
      <c r="A19" s="1" t="s">
        <v>88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29</v>
      </c>
      <c r="B21" s="2" t="s">
        <v>30</v>
      </c>
      <c r="C21" s="2" t="s">
        <v>31</v>
      </c>
      <c r="D21" s="2" t="s">
        <v>32</v>
      </c>
      <c r="E21" s="2">
        <v>48.5</v>
      </c>
      <c r="F21" s="2" t="s">
        <v>33</v>
      </c>
      <c r="G21" s="2"/>
      <c r="H21" s="2"/>
      <c r="I21" s="2"/>
      <c r="J21" s="2"/>
      <c r="K21" s="2" t="s">
        <v>77</v>
      </c>
      <c r="L21" s="2" t="s">
        <v>78</v>
      </c>
      <c r="M21" s="2" t="s">
        <v>79</v>
      </c>
      <c r="N21" s="2"/>
      <c r="O21" s="2" t="s">
        <v>80</v>
      </c>
      <c r="P21" s="2"/>
      <c r="Q21" s="2"/>
      <c r="R21" s="2"/>
      <c r="S21" s="2"/>
    </row>
    <row r="22" spans="1:19" ht="12.75">
      <c r="A22" s="1" t="s">
        <v>38</v>
      </c>
      <c r="B22" s="2">
        <v>12.041</v>
      </c>
      <c r="C22" s="2">
        <v>12.147</v>
      </c>
      <c r="D22" s="2">
        <v>12.03</v>
      </c>
      <c r="E22" s="2">
        <v>12.168</v>
      </c>
      <c r="F22" s="2">
        <v>12.033</v>
      </c>
      <c r="G22" s="2">
        <v>12.04</v>
      </c>
      <c r="H22" s="2">
        <v>12</v>
      </c>
      <c r="I22" s="2">
        <v>12.001</v>
      </c>
      <c r="J22" s="2"/>
      <c r="K22" s="2">
        <f t="shared" si="0"/>
        <v>12.057500000000001</v>
      </c>
      <c r="L22" s="2">
        <f t="shared" si="1"/>
        <v>0.06397990756003354</v>
      </c>
      <c r="M22" s="5">
        <v>12</v>
      </c>
      <c r="N22" s="2">
        <v>5</v>
      </c>
      <c r="O22" s="2">
        <f>M22*N22</f>
        <v>60</v>
      </c>
      <c r="P22" s="2"/>
      <c r="Q22" s="2"/>
      <c r="R22" s="2"/>
      <c r="S22" s="2"/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  <c r="N23" s="2"/>
      <c r="O23" s="2"/>
      <c r="P23" s="2"/>
      <c r="Q23" s="2"/>
      <c r="R23" s="2"/>
      <c r="S23" s="2"/>
    </row>
    <row r="24" spans="1:19" ht="12.75">
      <c r="A24" s="1" t="s">
        <v>45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/>
      <c r="K24" s="2">
        <f t="shared" si="0"/>
        <v>1</v>
      </c>
      <c r="L24" s="2">
        <f t="shared" si="1"/>
        <v>0</v>
      </c>
      <c r="M24" s="5">
        <v>1</v>
      </c>
      <c r="N24" s="2">
        <v>2</v>
      </c>
      <c r="O24" s="2">
        <f aca="true" t="shared" si="4" ref="O24:O36">M24*N24</f>
        <v>2</v>
      </c>
      <c r="P24" s="2"/>
      <c r="Q24" s="2"/>
      <c r="R24" s="2"/>
      <c r="S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2"/>
      <c r="O25" s="2"/>
      <c r="P25" s="2"/>
      <c r="Q25" s="2"/>
      <c r="R25" s="2"/>
      <c r="S25" s="2"/>
    </row>
    <row r="26" spans="1:19" ht="12.75">
      <c r="A26" s="1" t="s">
        <v>45</v>
      </c>
      <c r="B26" s="2">
        <f>B39-B24</f>
        <v>7.378</v>
      </c>
      <c r="C26" s="2">
        <f>C39-C24</f>
        <v>7.449</v>
      </c>
      <c r="D26" s="2">
        <f>D39-D24</f>
        <v>7.529999999999999</v>
      </c>
      <c r="E26" s="2">
        <f>E39-E24</f>
        <v>7.627000000000001</v>
      </c>
      <c r="F26" s="2">
        <f>F39-F24</f>
        <v>7.34</v>
      </c>
      <c r="G26" s="2">
        <f>G39-G24</f>
        <v>7.526999999999999</v>
      </c>
      <c r="H26" s="2">
        <f>H39-H24</f>
        <v>7.521000000000001</v>
      </c>
      <c r="I26" s="2">
        <f>I39-I24</f>
        <v>7.5489999999999995</v>
      </c>
      <c r="J26" s="2"/>
      <c r="K26" s="2">
        <f>AVERAGE(B26:I26)</f>
        <v>7.490125</v>
      </c>
      <c r="L26" s="2">
        <f>STDEV(B26:I26)</f>
        <v>0.09479668092442838</v>
      </c>
      <c r="M26" s="5">
        <v>7.53</v>
      </c>
      <c r="N26" s="2">
        <v>2</v>
      </c>
      <c r="O26" s="2">
        <f t="shared" si="4"/>
        <v>15.06</v>
      </c>
      <c r="P26" s="2"/>
      <c r="Q26" s="2"/>
      <c r="R26" s="2"/>
      <c r="S26" s="2"/>
    </row>
    <row r="27" spans="1:19" ht="12.75">
      <c r="A27" s="1" t="s">
        <v>44</v>
      </c>
      <c r="B27" s="2">
        <v>4.629</v>
      </c>
      <c r="C27" s="2">
        <v>4.563</v>
      </c>
      <c r="D27" s="2">
        <v>4.609</v>
      </c>
      <c r="E27" s="2">
        <v>4.718</v>
      </c>
      <c r="F27" s="2">
        <v>4.631</v>
      </c>
      <c r="G27" s="2">
        <v>4.567</v>
      </c>
      <c r="H27" s="2">
        <v>4.671</v>
      </c>
      <c r="I27" s="2">
        <v>4.647</v>
      </c>
      <c r="J27" s="2"/>
      <c r="K27" s="2">
        <f>AVERAGE(B27:I27)</f>
        <v>4.629375</v>
      </c>
      <c r="L27" s="2">
        <f>STDEV(B27:I27)</f>
        <v>0.05156393396279066</v>
      </c>
      <c r="M27" s="5">
        <v>4.65</v>
      </c>
      <c r="N27" s="2">
        <v>2</v>
      </c>
      <c r="O27" s="2">
        <f t="shared" si="4"/>
        <v>9.3</v>
      </c>
      <c r="P27" s="2"/>
      <c r="Q27" s="2"/>
      <c r="R27" s="2"/>
      <c r="S27" s="2"/>
    </row>
    <row r="28" spans="1:19" ht="12.75">
      <c r="A28" s="1" t="s">
        <v>35</v>
      </c>
      <c r="B28" s="2">
        <v>0.697</v>
      </c>
      <c r="C28" s="2">
        <v>0.722</v>
      </c>
      <c r="D28" s="2">
        <v>0.712</v>
      </c>
      <c r="E28" s="2">
        <v>0.042</v>
      </c>
      <c r="F28" s="2">
        <v>0.721</v>
      </c>
      <c r="G28" s="2">
        <v>0.728</v>
      </c>
      <c r="H28" s="2">
        <v>0.739</v>
      </c>
      <c r="I28" s="2">
        <v>0.743</v>
      </c>
      <c r="J28" s="2"/>
      <c r="K28" s="2">
        <f>AVERAGE(B28:I28)</f>
        <v>0.638</v>
      </c>
      <c r="L28" s="2">
        <f>STDEV(B28:I28)</f>
        <v>0.24125978884655777</v>
      </c>
      <c r="M28" s="5">
        <v>0.64</v>
      </c>
      <c r="N28" s="2">
        <v>2</v>
      </c>
      <c r="O28" s="2">
        <f t="shared" si="4"/>
        <v>1.28</v>
      </c>
      <c r="P28" s="2"/>
      <c r="Q28" s="2"/>
      <c r="R28" s="2"/>
      <c r="S28" s="2"/>
    </row>
    <row r="29" spans="1:19" ht="12.75">
      <c r="A29" s="1" t="s">
        <v>36</v>
      </c>
      <c r="B29" s="2">
        <f>B40-1</f>
        <v>0.22799999999999998</v>
      </c>
      <c r="C29" s="2">
        <f aca="true" t="shared" si="5" ref="C29:I29">C40-1</f>
        <v>0.04699999999999993</v>
      </c>
      <c r="D29" s="2">
        <f t="shared" si="5"/>
        <v>0.15700000000000003</v>
      </c>
      <c r="E29" s="2">
        <f t="shared" si="5"/>
        <v>0.21999999999999997</v>
      </c>
      <c r="F29" s="2">
        <f t="shared" si="5"/>
        <v>0.131</v>
      </c>
      <c r="G29" s="2">
        <f t="shared" si="5"/>
        <v>0.10499999999999998</v>
      </c>
      <c r="H29" s="2">
        <f t="shared" si="5"/>
        <v>0.18500000000000005</v>
      </c>
      <c r="I29" s="2">
        <f t="shared" si="5"/>
        <v>0.16100000000000003</v>
      </c>
      <c r="J29" s="2"/>
      <c r="K29" s="2">
        <f>AVERAGE(B29:I29)</f>
        <v>0.15425</v>
      </c>
      <c r="L29" s="2">
        <f>STDEV(B29:I29)</f>
        <v>0.06003510877573462</v>
      </c>
      <c r="M29" s="5">
        <v>0.16</v>
      </c>
      <c r="N29" s="2">
        <v>3</v>
      </c>
      <c r="O29" s="2">
        <f t="shared" si="4"/>
        <v>0.48</v>
      </c>
      <c r="P29" s="2"/>
      <c r="Q29" s="2"/>
      <c r="R29" s="2"/>
      <c r="S29" s="2"/>
    </row>
    <row r="30" spans="1:19" ht="12.75">
      <c r="A30" s="1" t="s">
        <v>42</v>
      </c>
      <c r="B30" s="2">
        <v>0.013</v>
      </c>
      <c r="C30" s="2">
        <v>0.024</v>
      </c>
      <c r="D30" s="2">
        <v>0.029</v>
      </c>
      <c r="E30" s="2">
        <v>0.014</v>
      </c>
      <c r="F30" s="2">
        <v>0.029</v>
      </c>
      <c r="G30" s="2">
        <v>0.019</v>
      </c>
      <c r="H30" s="2">
        <v>0.028</v>
      </c>
      <c r="I30" s="2">
        <v>0.02</v>
      </c>
      <c r="J30" s="2"/>
      <c r="K30" s="2">
        <f>AVERAGE(B30:I30)</f>
        <v>0.022</v>
      </c>
      <c r="L30" s="2">
        <f>STDEV(B30:I30)</f>
        <v>0.006502746672423465</v>
      </c>
      <c r="M30" s="5">
        <v>0.02</v>
      </c>
      <c r="N30" s="2">
        <v>4</v>
      </c>
      <c r="O30" s="2">
        <f t="shared" si="4"/>
        <v>0.08</v>
      </c>
      <c r="P30" s="2"/>
      <c r="Q30" s="2"/>
      <c r="R30" s="2"/>
      <c r="S30" s="2"/>
    </row>
    <row r="31" spans="2:19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2"/>
      <c r="O31" s="2"/>
      <c r="P31" s="2"/>
      <c r="Q31" s="2"/>
      <c r="R31" s="2"/>
      <c r="S31" s="2"/>
    </row>
    <row r="32" spans="1:19" ht="12.75">
      <c r="A32" s="1" t="s">
        <v>36</v>
      </c>
      <c r="B32" s="2">
        <f>B40-B29</f>
        <v>1</v>
      </c>
      <c r="C32" s="2">
        <f>C40-C29</f>
        <v>1</v>
      </c>
      <c r="D32" s="2">
        <f>D40-D29</f>
        <v>1</v>
      </c>
      <c r="E32" s="2">
        <f>E40-E29</f>
        <v>1</v>
      </c>
      <c r="F32" s="2">
        <f>F40-F29</f>
        <v>1</v>
      </c>
      <c r="G32" s="2">
        <f>G40-G29</f>
        <v>1</v>
      </c>
      <c r="H32" s="2">
        <f>H40-H29</f>
        <v>1</v>
      </c>
      <c r="I32" s="2">
        <f>I40-I29</f>
        <v>1</v>
      </c>
      <c r="J32" s="2"/>
      <c r="K32" s="2">
        <f>AVERAGE(B32:I32)</f>
        <v>1</v>
      </c>
      <c r="L32" s="2">
        <f>STDEV(B32:I32)</f>
        <v>0</v>
      </c>
      <c r="M32" s="5">
        <v>1</v>
      </c>
      <c r="N32" s="2">
        <v>3</v>
      </c>
      <c r="O32" s="2">
        <f t="shared" si="4"/>
        <v>3</v>
      </c>
      <c r="P32" s="2"/>
      <c r="Q32" s="2"/>
      <c r="R32" s="2"/>
      <c r="S32" s="2"/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2"/>
      <c r="O33" s="2"/>
      <c r="P33" s="2"/>
      <c r="Q33" s="2"/>
      <c r="R33" s="2"/>
      <c r="S33" s="2"/>
    </row>
    <row r="34" spans="1:19" ht="12.75">
      <c r="A34" s="1" t="s">
        <v>34</v>
      </c>
      <c r="B34" s="2">
        <v>4.498</v>
      </c>
      <c r="C34" s="2">
        <v>4.437</v>
      </c>
      <c r="D34" s="2">
        <v>4.509</v>
      </c>
      <c r="E34" s="2">
        <v>4.59</v>
      </c>
      <c r="F34" s="2">
        <v>4.451</v>
      </c>
      <c r="G34" s="2">
        <v>4.455</v>
      </c>
      <c r="H34" s="2">
        <v>4.331</v>
      </c>
      <c r="I34" s="2">
        <v>4.406</v>
      </c>
      <c r="J34" s="2"/>
      <c r="K34" s="2">
        <f>AVERAGE(B34:I34)</f>
        <v>4.459625</v>
      </c>
      <c r="L34" s="2">
        <f>STDEV(B34:I34)</f>
        <v>0.07647210042140562</v>
      </c>
      <c r="M34" s="5">
        <f>5-SUM(M35:M36)</f>
        <v>3.5334670947030498</v>
      </c>
      <c r="N34" s="2">
        <v>1</v>
      </c>
      <c r="O34" s="2">
        <f t="shared" si="4"/>
        <v>3.5334670947030498</v>
      </c>
      <c r="P34" s="2"/>
      <c r="Q34" s="2"/>
      <c r="R34" s="2"/>
      <c r="S34" s="2"/>
    </row>
    <row r="35" spans="1:19" ht="12.75">
      <c r="A35" s="1" t="s">
        <v>41</v>
      </c>
      <c r="B35" s="2">
        <v>0.932</v>
      </c>
      <c r="C35" s="2">
        <v>0.932</v>
      </c>
      <c r="D35" s="2">
        <v>0.953</v>
      </c>
      <c r="E35" s="2">
        <v>0.947</v>
      </c>
      <c r="F35" s="2">
        <v>0.954</v>
      </c>
      <c r="G35" s="2">
        <v>0.916</v>
      </c>
      <c r="H35" s="2">
        <v>0.918</v>
      </c>
      <c r="I35" s="2">
        <v>0.963</v>
      </c>
      <c r="J35" s="2"/>
      <c r="K35" s="2">
        <f t="shared" si="0"/>
        <v>0.9393750000000001</v>
      </c>
      <c r="L35" s="2">
        <f t="shared" si="1"/>
        <v>0.017435083677944337</v>
      </c>
      <c r="M35" s="5">
        <v>0.8</v>
      </c>
      <c r="N35" s="2">
        <v>2</v>
      </c>
      <c r="O35" s="2">
        <f t="shared" si="4"/>
        <v>1.6</v>
      </c>
      <c r="P35" s="2"/>
      <c r="Q35" s="2"/>
      <c r="R35" s="2"/>
      <c r="S35" s="2"/>
    </row>
    <row r="36" spans="1:19" ht="12.75">
      <c r="A36" s="1" t="s">
        <v>40</v>
      </c>
      <c r="B36" s="2">
        <v>0.807</v>
      </c>
      <c r="C36" s="2">
        <v>0.803</v>
      </c>
      <c r="D36" s="2">
        <v>0.821</v>
      </c>
      <c r="E36" s="2">
        <v>0.868</v>
      </c>
      <c r="F36" s="2">
        <v>0.827</v>
      </c>
      <c r="G36" s="2">
        <v>0.842</v>
      </c>
      <c r="H36" s="2">
        <v>0.816</v>
      </c>
      <c r="I36" s="2">
        <v>0.86</v>
      </c>
      <c r="J36" s="2"/>
      <c r="K36" s="2">
        <f>AVERAGE(B36:I36)</f>
        <v>0.8304999999999999</v>
      </c>
      <c r="L36" s="2">
        <f>STDEV(B36:I36)</f>
        <v>0.02399404688072525</v>
      </c>
      <c r="M36" s="5">
        <f>K36*5/6.23</f>
        <v>0.6665329052969502</v>
      </c>
      <c r="N36" s="2">
        <v>1</v>
      </c>
      <c r="O36" s="2">
        <f t="shared" si="4"/>
        <v>0.6665329052969502</v>
      </c>
      <c r="P36" s="2"/>
      <c r="Q36" s="2"/>
      <c r="R36" s="2"/>
      <c r="S36" s="2"/>
    </row>
    <row r="37" spans="1:19" ht="12.75">
      <c r="A37" s="1" t="s">
        <v>28</v>
      </c>
      <c r="B37" s="2">
        <v>34.843</v>
      </c>
      <c r="C37" s="2">
        <v>35.023</v>
      </c>
      <c r="D37" s="2">
        <v>35.581</v>
      </c>
      <c r="E37" s="2">
        <v>34.9</v>
      </c>
      <c r="F37" s="2">
        <v>34.487</v>
      </c>
      <c r="G37" s="2">
        <v>34.653</v>
      </c>
      <c r="H37" s="2">
        <v>34.939</v>
      </c>
      <c r="I37" s="2">
        <v>35.032</v>
      </c>
      <c r="J37" s="2"/>
      <c r="K37" s="2">
        <f t="shared" si="0"/>
        <v>34.932249999999996</v>
      </c>
      <c r="L37" s="2">
        <f t="shared" si="1"/>
        <v>0.32167896596340373</v>
      </c>
      <c r="M37" s="2"/>
      <c r="N37" s="2"/>
      <c r="O37" s="6">
        <f>SUM(O22:O36)</f>
        <v>97</v>
      </c>
      <c r="P37" s="2"/>
      <c r="Q37" s="2"/>
      <c r="R37" s="2"/>
      <c r="S37" s="2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1" t="s">
        <v>75</v>
      </c>
      <c r="B39" s="2">
        <v>8.378</v>
      </c>
      <c r="C39" s="2">
        <v>8.449</v>
      </c>
      <c r="D39" s="2">
        <v>8.53</v>
      </c>
      <c r="E39" s="2">
        <v>8.627</v>
      </c>
      <c r="F39" s="2">
        <v>8.34</v>
      </c>
      <c r="G39" s="2">
        <v>8.527</v>
      </c>
      <c r="H39" s="2">
        <v>8.521</v>
      </c>
      <c r="I39" s="2">
        <v>8.549</v>
      </c>
      <c r="J39" s="2"/>
      <c r="K39" s="2">
        <f>AVERAGE(B39:I39)</f>
        <v>8.490124999999999</v>
      </c>
      <c r="L39" s="2">
        <f>STDEV(B39:I39)</f>
        <v>0.09479668092455687</v>
      </c>
      <c r="M39" s="2">
        <f>K39*13/13.12</f>
        <v>8.412471417682926</v>
      </c>
      <c r="N39" s="2"/>
      <c r="O39" s="2"/>
      <c r="P39" s="2"/>
      <c r="Q39" s="2"/>
      <c r="R39" s="2"/>
      <c r="S39" s="2"/>
    </row>
    <row r="40" spans="1:20" ht="12.75">
      <c r="A40" s="1" t="s">
        <v>76</v>
      </c>
      <c r="B40" s="2">
        <v>1.228</v>
      </c>
      <c r="C40" s="2">
        <v>1.047</v>
      </c>
      <c r="D40" s="2">
        <v>1.157</v>
      </c>
      <c r="E40" s="2">
        <v>1.22</v>
      </c>
      <c r="F40" s="2">
        <v>1.131</v>
      </c>
      <c r="G40" s="2">
        <v>1.105</v>
      </c>
      <c r="H40" s="2">
        <v>1.185</v>
      </c>
      <c r="I40" s="2">
        <v>1.161</v>
      </c>
      <c r="J40" s="2"/>
      <c r="K40" s="2">
        <f>AVERAGE(B40:I40)</f>
        <v>1.15425</v>
      </c>
      <c r="L40" s="2">
        <f>STDEV(B40:I40)</f>
        <v>0.0600351087757325</v>
      </c>
      <c r="M40" s="2">
        <v>1</v>
      </c>
      <c r="N40" s="2"/>
      <c r="O40" s="2"/>
      <c r="P40" s="2"/>
      <c r="Q40" s="2"/>
      <c r="R40" s="2"/>
      <c r="S40" s="2"/>
      <c r="T40" s="2"/>
    </row>
    <row r="41" spans="2:20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1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84</v>
      </c>
      <c r="P42" s="2"/>
      <c r="Q42" s="2"/>
      <c r="R42" s="2"/>
      <c r="S42" s="2"/>
    </row>
    <row r="43" spans="1:19" ht="12.75">
      <c r="A43" s="1" t="s">
        <v>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 t="s">
        <v>33</v>
      </c>
      <c r="M43" s="2">
        <v>47</v>
      </c>
      <c r="N43" s="2">
        <v>2</v>
      </c>
      <c r="O43" s="2">
        <f>M43*N43</f>
        <v>94</v>
      </c>
      <c r="P43" s="2"/>
      <c r="Q43" s="2"/>
      <c r="R43" s="2"/>
      <c r="S43" s="2"/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 t="s">
        <v>83</v>
      </c>
      <c r="M44" s="2">
        <v>3</v>
      </c>
      <c r="N44" s="2">
        <v>1</v>
      </c>
      <c r="O44" s="2">
        <f>M44*N44</f>
        <v>3</v>
      </c>
      <c r="P44" s="2"/>
      <c r="Q44" s="2"/>
      <c r="R44" s="2"/>
      <c r="S44" s="2"/>
    </row>
    <row r="45" spans="2:1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>
        <f>SUM(O43:O44)</f>
        <v>97</v>
      </c>
      <c r="P45" s="2"/>
      <c r="Q45" s="2"/>
      <c r="R45" s="2"/>
      <c r="S45" s="2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0" ht="23.25">
      <c r="A47" s="1" t="s">
        <v>72</v>
      </c>
      <c r="C47" s="3" t="s">
        <v>71</v>
      </c>
      <c r="I47" s="2"/>
      <c r="J47" s="2"/>
    </row>
    <row r="48" spans="1:22" ht="23.25">
      <c r="A48" s="1" t="s">
        <v>73</v>
      </c>
      <c r="C48" s="3" t="s">
        <v>85</v>
      </c>
      <c r="I48" s="2"/>
      <c r="J48" s="2"/>
      <c r="V48" s="1" t="s">
        <v>81</v>
      </c>
    </row>
    <row r="49" spans="5:12" ht="13.5">
      <c r="E49"/>
      <c r="K49" s="2"/>
      <c r="L49" s="2"/>
    </row>
    <row r="50" spans="1:12" ht="12.75">
      <c r="A50" s="1" t="s">
        <v>47</v>
      </c>
      <c r="B50" s="1" t="s">
        <v>48</v>
      </c>
      <c r="C50" s="1" t="s">
        <v>49</v>
      </c>
      <c r="D50" s="1" t="s">
        <v>50</v>
      </c>
      <c r="E50" s="1" t="s">
        <v>51</v>
      </c>
      <c r="F50" s="1" t="s">
        <v>52</v>
      </c>
      <c r="G50" s="1" t="s">
        <v>53</v>
      </c>
      <c r="H50" s="1" t="s">
        <v>54</v>
      </c>
      <c r="K50" s="2"/>
      <c r="L50" s="2"/>
    </row>
    <row r="51" spans="1:12" ht="12.75">
      <c r="A51" s="1" t="s">
        <v>55</v>
      </c>
      <c r="B51" s="1" t="s">
        <v>34</v>
      </c>
      <c r="C51" s="1" t="s">
        <v>56</v>
      </c>
      <c r="D51" s="1">
        <v>20</v>
      </c>
      <c r="E51" s="1">
        <v>10</v>
      </c>
      <c r="F51" s="1">
        <v>600</v>
      </c>
      <c r="G51" s="1">
        <v>-600</v>
      </c>
      <c r="H51" s="1" t="s">
        <v>57</v>
      </c>
      <c r="K51" s="2"/>
      <c r="L51" s="2"/>
    </row>
    <row r="52" spans="1:12" ht="12.75">
      <c r="A52" s="1" t="s">
        <v>55</v>
      </c>
      <c r="B52" s="1" t="s">
        <v>36</v>
      </c>
      <c r="C52" s="1" t="s">
        <v>56</v>
      </c>
      <c r="D52" s="1">
        <v>20</v>
      </c>
      <c r="E52" s="1">
        <v>10</v>
      </c>
      <c r="F52" s="1">
        <v>600</v>
      </c>
      <c r="G52" s="1">
        <v>-600</v>
      </c>
      <c r="H52" s="1" t="s">
        <v>58</v>
      </c>
      <c r="K52" s="2"/>
      <c r="L52" s="2"/>
    </row>
    <row r="53" spans="1:12" ht="12.75">
      <c r="A53" s="1" t="s">
        <v>55</v>
      </c>
      <c r="B53" s="1" t="s">
        <v>37</v>
      </c>
      <c r="C53" s="1" t="s">
        <v>56</v>
      </c>
      <c r="D53" s="1">
        <v>20</v>
      </c>
      <c r="E53" s="1">
        <v>10</v>
      </c>
      <c r="F53" s="1">
        <v>600</v>
      </c>
      <c r="G53" s="1">
        <v>-600</v>
      </c>
      <c r="H53" s="1" t="s">
        <v>59</v>
      </c>
      <c r="K53" s="2"/>
      <c r="L53" s="2"/>
    </row>
    <row r="54" spans="1:12" ht="12.75">
      <c r="A54" s="1" t="s">
        <v>55</v>
      </c>
      <c r="B54" s="1" t="s">
        <v>14</v>
      </c>
      <c r="C54" s="1" t="s">
        <v>56</v>
      </c>
      <c r="D54" s="1">
        <v>20</v>
      </c>
      <c r="E54" s="1">
        <v>10</v>
      </c>
      <c r="F54" s="1">
        <v>800</v>
      </c>
      <c r="G54" s="1">
        <v>-800</v>
      </c>
      <c r="H54" s="1" t="s">
        <v>60</v>
      </c>
      <c r="K54" s="2"/>
      <c r="L54" s="2"/>
    </row>
    <row r="55" spans="1:12" ht="12.75">
      <c r="A55" s="1" t="s">
        <v>55</v>
      </c>
      <c r="B55" s="1" t="s">
        <v>35</v>
      </c>
      <c r="C55" s="1" t="s">
        <v>56</v>
      </c>
      <c r="D55" s="1">
        <v>20</v>
      </c>
      <c r="E55" s="1">
        <v>10</v>
      </c>
      <c r="F55" s="1">
        <v>600</v>
      </c>
      <c r="G55" s="1">
        <v>-600</v>
      </c>
      <c r="H55" s="1" t="s">
        <v>59</v>
      </c>
      <c r="K55" s="2"/>
      <c r="L55" s="2"/>
    </row>
    <row r="56" spans="1:12" ht="12.75">
      <c r="A56" s="1" t="s">
        <v>61</v>
      </c>
      <c r="B56" s="1" t="s">
        <v>38</v>
      </c>
      <c r="C56" s="1" t="s">
        <v>56</v>
      </c>
      <c r="D56" s="1">
        <v>20</v>
      </c>
      <c r="E56" s="1">
        <v>10</v>
      </c>
      <c r="F56" s="1">
        <v>500</v>
      </c>
      <c r="G56" s="1">
        <v>-500</v>
      </c>
      <c r="H56" s="1" t="s">
        <v>62</v>
      </c>
      <c r="K56" s="2"/>
      <c r="L56" s="2"/>
    </row>
    <row r="57" spans="1:12" ht="12.75">
      <c r="A57" s="1" t="s">
        <v>61</v>
      </c>
      <c r="B57" s="1" t="s">
        <v>39</v>
      </c>
      <c r="C57" s="1" t="s">
        <v>56</v>
      </c>
      <c r="D57" s="1">
        <v>20</v>
      </c>
      <c r="E57" s="1">
        <v>10</v>
      </c>
      <c r="F57" s="1">
        <v>600</v>
      </c>
      <c r="G57" s="1">
        <v>-600</v>
      </c>
      <c r="H57" s="1" t="s">
        <v>63</v>
      </c>
      <c r="K57" s="2"/>
      <c r="L57" s="2"/>
    </row>
    <row r="58" spans="1:12" ht="12.75">
      <c r="A58" s="1" t="s">
        <v>61</v>
      </c>
      <c r="B58" s="1" t="s">
        <v>40</v>
      </c>
      <c r="C58" s="1" t="s">
        <v>56</v>
      </c>
      <c r="D58" s="1">
        <v>20</v>
      </c>
      <c r="E58" s="1">
        <v>10</v>
      </c>
      <c r="F58" s="1">
        <v>600</v>
      </c>
      <c r="G58" s="1">
        <v>-600</v>
      </c>
      <c r="H58" s="1" t="s">
        <v>64</v>
      </c>
      <c r="K58" s="2"/>
      <c r="L58" s="2"/>
    </row>
    <row r="59" spans="1:12" ht="12.75">
      <c r="A59" s="1" t="s">
        <v>61</v>
      </c>
      <c r="B59" s="1" t="s">
        <v>41</v>
      </c>
      <c r="C59" s="1" t="s">
        <v>56</v>
      </c>
      <c r="D59" s="1">
        <v>20</v>
      </c>
      <c r="E59" s="1">
        <v>10</v>
      </c>
      <c r="F59" s="1">
        <v>600</v>
      </c>
      <c r="G59" s="1">
        <v>-600</v>
      </c>
      <c r="H59" s="1" t="s">
        <v>59</v>
      </c>
      <c r="K59" s="2"/>
      <c r="L59" s="2"/>
    </row>
    <row r="60" spans="1:12" ht="12.75">
      <c r="A60" s="1" t="s">
        <v>61</v>
      </c>
      <c r="B60" s="1" t="s">
        <v>42</v>
      </c>
      <c r="C60" s="1" t="s">
        <v>56</v>
      </c>
      <c r="D60" s="1">
        <v>20</v>
      </c>
      <c r="E60" s="1">
        <v>10</v>
      </c>
      <c r="F60" s="1">
        <v>600</v>
      </c>
      <c r="G60" s="1">
        <v>-600</v>
      </c>
      <c r="H60" s="1" t="s">
        <v>65</v>
      </c>
      <c r="K60" s="2"/>
      <c r="L60" s="2"/>
    </row>
    <row r="61" spans="1:12" ht="12.75">
      <c r="A61" s="1" t="s">
        <v>61</v>
      </c>
      <c r="B61" s="1" t="s">
        <v>43</v>
      </c>
      <c r="C61" s="1" t="s">
        <v>56</v>
      </c>
      <c r="D61" s="1">
        <v>20</v>
      </c>
      <c r="E61" s="1">
        <v>10</v>
      </c>
      <c r="F61" s="1">
        <v>600</v>
      </c>
      <c r="G61" s="1">
        <v>-600</v>
      </c>
      <c r="H61" s="1" t="s">
        <v>66</v>
      </c>
      <c r="K61" s="2"/>
      <c r="L61" s="2"/>
    </row>
    <row r="62" spans="1:12" ht="12.75">
      <c r="A62" s="1" t="s">
        <v>61</v>
      </c>
      <c r="B62" s="1" t="s">
        <v>44</v>
      </c>
      <c r="C62" s="1" t="s">
        <v>56</v>
      </c>
      <c r="D62" s="1">
        <v>20</v>
      </c>
      <c r="E62" s="1">
        <v>10</v>
      </c>
      <c r="F62" s="1">
        <v>600</v>
      </c>
      <c r="G62" s="1">
        <v>-600</v>
      </c>
      <c r="H62" s="1" t="s">
        <v>67</v>
      </c>
      <c r="K62" s="2"/>
      <c r="L62" s="2"/>
    </row>
    <row r="63" spans="1:12" ht="12.75">
      <c r="A63" s="1" t="s">
        <v>68</v>
      </c>
      <c r="B63" s="1" t="s">
        <v>45</v>
      </c>
      <c r="C63" s="1" t="s">
        <v>56</v>
      </c>
      <c r="D63" s="1">
        <v>20</v>
      </c>
      <c r="E63" s="1">
        <v>10</v>
      </c>
      <c r="F63" s="1">
        <v>500</v>
      </c>
      <c r="G63" s="1">
        <v>-500</v>
      </c>
      <c r="H63" s="1" t="s">
        <v>69</v>
      </c>
      <c r="K63" s="2"/>
      <c r="L63" s="2"/>
    </row>
    <row r="64" spans="1:12" ht="12.75">
      <c r="A64" s="1" t="s">
        <v>68</v>
      </c>
      <c r="B64" s="1" t="s">
        <v>46</v>
      </c>
      <c r="C64" s="1" t="s">
        <v>56</v>
      </c>
      <c r="D64" s="1">
        <v>20</v>
      </c>
      <c r="E64" s="1">
        <v>10</v>
      </c>
      <c r="F64" s="1">
        <v>500</v>
      </c>
      <c r="G64" s="1">
        <v>-500</v>
      </c>
      <c r="H64" s="1" t="s">
        <v>70</v>
      </c>
      <c r="K64" s="2"/>
      <c r="L64" s="2"/>
    </row>
    <row r="65" spans="11:12" ht="12.75">
      <c r="K65" s="2"/>
      <c r="L65" s="2"/>
    </row>
    <row r="66" spans="2:18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2008-08-21T01:32:56Z</dcterms:created>
  <dcterms:modified xsi:type="dcterms:W3CDTF">2008-08-22T00:49:02Z</dcterms:modified>
  <cp:category/>
  <cp:version/>
  <cp:contentType/>
  <cp:contentStatus/>
</cp:coreProperties>
</file>