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13845" windowHeight="1054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<sst xmlns="http://schemas.openxmlformats.org/spreadsheetml/2006/main" count="100" uniqueCount="54">
  <si>
    <t>cuproiridsite70cuproiridsite70cuproiridsite70cuproiridsite70cuproiridsite70cuproiridsite70cuproiridsite70cuproiridsite70cuproiridsite70cuproiridsite70cuproiridsite70cuproiridsite70</t>
  </si>
  <si>
    <t>Ox</t>
  </si>
  <si>
    <t>Wt</t>
  </si>
  <si>
    <t>Percents</t>
  </si>
  <si>
    <t>Average</t>
  </si>
  <si>
    <t>Standard</t>
  </si>
  <si>
    <t>Dev</t>
  </si>
  <si>
    <t>S</t>
  </si>
  <si>
    <t>Cu</t>
  </si>
  <si>
    <t>Ru</t>
  </si>
  <si>
    <t>Os</t>
  </si>
  <si>
    <t>Ir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</si>
  <si>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</si>
  <si>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</si>
  <si>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</si>
  <si>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</si>
  <si>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</si>
  <si>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</si>
  <si>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</si>
  <si>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</si>
  <si>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</si>
  <si>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</si>
  <si>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</si>
  <si>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chalcopy</t>
  </si>
  <si>
    <t>Lb</t>
  </si>
  <si>
    <t>ru</t>
  </si>
  <si>
    <t>Ma</t>
  </si>
  <si>
    <t>os</t>
  </si>
  <si>
    <t>LIF</t>
  </si>
  <si>
    <t>La</t>
  </si>
  <si>
    <t>ir</t>
  </si>
  <si>
    <t>#18</t>
  </si>
  <si>
    <t>#19</t>
  </si>
  <si>
    <t>#20</t>
  </si>
  <si>
    <t>#21</t>
  </si>
  <si>
    <t>#22</t>
  </si>
  <si>
    <r>
      <t>CuIr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4</t>
    </r>
  </si>
  <si>
    <t>Fe</t>
  </si>
  <si>
    <t>Ni</t>
  </si>
  <si>
    <t>Pt</t>
  </si>
  <si>
    <t>Sum</t>
  </si>
  <si>
    <r>
      <t>(Cu</t>
    </r>
    <r>
      <rPr>
        <vertAlign val="subscript"/>
        <sz val="14"/>
        <rFont val="Times New Roman"/>
        <family val="1"/>
      </rPr>
      <t>0.67</t>
    </r>
    <r>
      <rPr>
        <sz val="14"/>
        <rFont val="Times New Roman"/>
        <family val="1"/>
      </rPr>
      <t>Ni</t>
    </r>
    <r>
      <rPr>
        <vertAlign val="subscript"/>
        <sz val="14"/>
        <rFont val="Times New Roman"/>
        <family val="1"/>
      </rPr>
      <t>0.17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(Ir</t>
    </r>
    <r>
      <rPr>
        <vertAlign val="subscript"/>
        <sz val="14"/>
        <rFont val="Times New Roman"/>
        <family val="1"/>
      </rPr>
      <t>1.94</t>
    </r>
    <r>
      <rPr>
        <sz val="14"/>
        <rFont val="Times New Roman"/>
        <family val="1"/>
      </rPr>
      <t>Pt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Ru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4.00</t>
    </r>
  </si>
  <si>
    <t>average</t>
  </si>
  <si>
    <t>stdev</t>
  </si>
  <si>
    <t>ni_2</t>
  </si>
  <si>
    <t>fe_2</t>
  </si>
  <si>
    <t>pt</t>
  </si>
  <si>
    <t>ideal</t>
  </si>
  <si>
    <t>measured</t>
  </si>
  <si>
    <t>in formula renormalized for each site</t>
  </si>
  <si>
    <t>inclusion in dark phase (see the BS picture)</t>
  </si>
  <si>
    <t>Atom weight</t>
  </si>
  <si>
    <t>Atom proportions</t>
  </si>
  <si>
    <t>Atoms normalized to 7 apfu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</si>
</sst>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Q56" sqref="Q56"/>
    </sheetView>
  </sheetViews>
  <sheetFormatPr defaultColWidth="9.00390625" defaultRowHeight="13.5"/>
  <cols>
    <col min="1" max="7" width="5.25390625" style="1" customWidth="1"/>
    <col min="8" max="8" width="6.125" style="1" customWidth="1"/>
    <col min="9" max="16384" width="5.25390625" style="1" customWidth="1"/>
  </cols>
  <sheetData>
    <row r="1" ht="12.75">
      <c r="B1" s="1" t="s">
        <v>0</v>
      </c>
    </row>
    <row r="2" spans="1:15" ht="12.75">
      <c r="A2" s="4" t="s">
        <v>50</v>
      </c>
      <c r="B2" s="4"/>
      <c r="C2" s="4"/>
      <c r="D2" s="4"/>
      <c r="E2" s="4"/>
      <c r="F2" s="4"/>
      <c r="L2" s="2"/>
      <c r="M2" s="2"/>
      <c r="N2" s="2"/>
      <c r="O2" s="2"/>
    </row>
    <row r="3" spans="2:15" ht="12.75">
      <c r="B3" s="1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I3" s="2"/>
      <c r="J3" s="2"/>
      <c r="K3" s="2"/>
      <c r="L3" s="2"/>
      <c r="M3" s="2"/>
      <c r="N3" s="2"/>
      <c r="O3" s="2"/>
    </row>
    <row r="4" spans="1:18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H4" s="1" t="s">
        <v>42</v>
      </c>
      <c r="I4" s="2" t="s">
        <v>43</v>
      </c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1" t="s">
        <v>7</v>
      </c>
      <c r="B5" s="2">
        <v>22.86</v>
      </c>
      <c r="C5" s="2">
        <v>22.74</v>
      </c>
      <c r="D5" s="2">
        <v>22.96</v>
      </c>
      <c r="E5" s="2">
        <v>22.91</v>
      </c>
      <c r="F5" s="2">
        <v>22.32</v>
      </c>
      <c r="G5" s="2"/>
      <c r="H5" s="2">
        <f>AVERAGE(B5:F5)</f>
        <v>22.758</v>
      </c>
      <c r="I5" s="2">
        <f>STDEV(B5:F5)</f>
        <v>0.25810850431564086</v>
      </c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" t="s">
        <v>11</v>
      </c>
      <c r="B6" s="2">
        <v>64.24</v>
      </c>
      <c r="C6" s="2">
        <v>64.81</v>
      </c>
      <c r="D6" s="2">
        <v>63.95</v>
      </c>
      <c r="E6" s="2">
        <v>64.06</v>
      </c>
      <c r="F6" s="2">
        <v>64.09</v>
      </c>
      <c r="G6" s="2"/>
      <c r="H6" s="2">
        <f>AVERAGE(B6:F6)</f>
        <v>64.22999999999999</v>
      </c>
      <c r="I6" s="2">
        <f>STDEV(B6:F6)</f>
        <v>0.34036744850388717</v>
      </c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1" t="s">
        <v>39</v>
      </c>
      <c r="B7" s="2">
        <v>1.18</v>
      </c>
      <c r="C7" s="2">
        <v>1.36</v>
      </c>
      <c r="D7" s="2">
        <v>1.2</v>
      </c>
      <c r="E7" s="2">
        <v>1.09</v>
      </c>
      <c r="F7" s="2">
        <v>1.14</v>
      </c>
      <c r="G7" s="2"/>
      <c r="H7" s="2">
        <f>AVERAGE(B7:F7)</f>
        <v>1.194</v>
      </c>
      <c r="I7" s="2">
        <f>STDEV(B7:F7)</f>
        <v>0.10188228501560269</v>
      </c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1" t="s">
        <v>9</v>
      </c>
      <c r="B8" s="2">
        <v>0.16</v>
      </c>
      <c r="C8" s="2">
        <v>0.26</v>
      </c>
      <c r="D8" s="2">
        <v>0.99</v>
      </c>
      <c r="E8" s="2">
        <v>0.23</v>
      </c>
      <c r="F8" s="2">
        <v>0.08</v>
      </c>
      <c r="G8" s="2"/>
      <c r="H8" s="2">
        <f>AVERAGE(B8:F8)</f>
        <v>0.34400000000000003</v>
      </c>
      <c r="I8" s="2">
        <f>STDEV(B8:F8)</f>
        <v>0.3677363185762319</v>
      </c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1" t="s">
        <v>10</v>
      </c>
      <c r="B9" s="2">
        <v>0.04</v>
      </c>
      <c r="C9" s="2">
        <v>0</v>
      </c>
      <c r="D9" s="2">
        <v>0.38</v>
      </c>
      <c r="E9" s="2">
        <v>0.05</v>
      </c>
      <c r="F9" s="2">
        <v>0</v>
      </c>
      <c r="G9" s="2"/>
      <c r="H9" s="2">
        <f>AVERAGE(B9:F9)</f>
        <v>0.094</v>
      </c>
      <c r="I9" s="2">
        <f>STDEV(B9:F9)</f>
        <v>0.1614930339054908</v>
      </c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1" t="s">
        <v>8</v>
      </c>
      <c r="B10" s="2">
        <v>7.74</v>
      </c>
      <c r="C10" s="2">
        <v>7.9</v>
      </c>
      <c r="D10" s="2">
        <v>7.23</v>
      </c>
      <c r="E10" s="2">
        <v>7.69</v>
      </c>
      <c r="F10" s="2">
        <v>7.7</v>
      </c>
      <c r="G10" s="2"/>
      <c r="H10" s="2">
        <f>AVERAGE(B10:F10)</f>
        <v>7.652000000000001</v>
      </c>
      <c r="I10" s="2">
        <f>STDEV(B10:F10)</f>
        <v>0.2505394180563219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1" t="s">
        <v>37</v>
      </c>
      <c r="B11" s="2">
        <v>1.54</v>
      </c>
      <c r="C11" s="2">
        <v>1.65</v>
      </c>
      <c r="D11" s="2">
        <v>1.72</v>
      </c>
      <c r="E11" s="2">
        <v>1.47</v>
      </c>
      <c r="F11" s="2">
        <v>1.68</v>
      </c>
      <c r="G11" s="2"/>
      <c r="H11" s="2">
        <f>AVERAGE(B11:F11)</f>
        <v>1.612</v>
      </c>
      <c r="I11" s="2">
        <f>STDEV(B11:F11)</f>
        <v>0.10377861051295233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1" t="s">
        <v>38</v>
      </c>
      <c r="B12" s="2">
        <v>1.92</v>
      </c>
      <c r="C12" s="2">
        <v>1.73</v>
      </c>
      <c r="D12" s="2">
        <v>1.89</v>
      </c>
      <c r="E12" s="2">
        <v>1.85</v>
      </c>
      <c r="F12" s="2">
        <v>1.79</v>
      </c>
      <c r="G12" s="2"/>
      <c r="H12" s="2">
        <f>AVERAGE(B12:F12)</f>
        <v>1.8359999999999999</v>
      </c>
      <c r="I12" s="2">
        <f>STDEV(B12:F12)</f>
        <v>0.07668115805072541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1" t="s">
        <v>12</v>
      </c>
      <c r="B13" s="2">
        <f>SUM(B5:B12)</f>
        <v>99.68</v>
      </c>
      <c r="C13" s="2">
        <f>SUM(C5:C12)</f>
        <v>100.45000000000002</v>
      </c>
      <c r="D13" s="2">
        <f>SUM(D5:D12)</f>
        <v>100.32</v>
      </c>
      <c r="E13" s="2">
        <f>SUM(E5:E12)</f>
        <v>99.35</v>
      </c>
      <c r="F13" s="2">
        <f>SUM(F5:F12)</f>
        <v>98.80000000000001</v>
      </c>
      <c r="G13" s="2"/>
      <c r="H13" s="2">
        <f>AVERAGE(B13:F13)</f>
        <v>99.72000000000001</v>
      </c>
      <c r="I13" s="2">
        <f>STDEV(B13:F13)</f>
        <v>0.6851642138909974</v>
      </c>
      <c r="J13" s="2"/>
      <c r="K13" s="2"/>
      <c r="L13" s="2"/>
      <c r="M13" s="2"/>
      <c r="N13" s="2"/>
      <c r="O13" s="2"/>
      <c r="P13" s="2"/>
      <c r="Q13" s="2"/>
      <c r="R13" s="2"/>
    </row>
    <row r="14" spans="2:18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 customHeight="1">
      <c r="A15" s="1" t="s">
        <v>51</v>
      </c>
      <c r="B15" s="2"/>
      <c r="C15" s="2"/>
      <c r="D15" s="2"/>
      <c r="E15" s="2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customHeight="1">
      <c r="A16" s="1" t="s">
        <v>7</v>
      </c>
      <c r="B16" s="2">
        <v>32.065</v>
      </c>
      <c r="C16" s="2">
        <v>32.065</v>
      </c>
      <c r="D16" s="2">
        <v>32.065</v>
      </c>
      <c r="E16" s="2">
        <v>32.065</v>
      </c>
      <c r="F16" s="2">
        <v>32.065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 customHeight="1">
      <c r="A17" s="1" t="s">
        <v>11</v>
      </c>
      <c r="B17" s="2">
        <v>192.217</v>
      </c>
      <c r="C17" s="2">
        <v>192.217</v>
      </c>
      <c r="D17" s="2">
        <v>192.217</v>
      </c>
      <c r="E17" s="2">
        <v>192.217</v>
      </c>
      <c r="F17" s="2">
        <v>192.217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 customHeight="1">
      <c r="A18" s="1" t="s">
        <v>39</v>
      </c>
      <c r="B18" s="2">
        <v>195.078</v>
      </c>
      <c r="C18" s="2">
        <v>195.078</v>
      </c>
      <c r="D18" s="2">
        <v>195.078</v>
      </c>
      <c r="E18" s="2">
        <v>195.078</v>
      </c>
      <c r="F18" s="2">
        <v>195.078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 customHeight="1">
      <c r="A19" s="1" t="s">
        <v>9</v>
      </c>
      <c r="B19" s="2">
        <v>101.072</v>
      </c>
      <c r="C19" s="2">
        <v>101.072</v>
      </c>
      <c r="D19" s="2">
        <v>101.072</v>
      </c>
      <c r="E19" s="2">
        <v>101.072</v>
      </c>
      <c r="F19" s="2">
        <v>101.072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 customHeight="1">
      <c r="A20" s="1" t="s">
        <v>10</v>
      </c>
      <c r="B20" s="2">
        <v>190.233</v>
      </c>
      <c r="C20" s="2">
        <v>190.233</v>
      </c>
      <c r="D20" s="2">
        <v>190.233</v>
      </c>
      <c r="E20" s="2">
        <v>190.233</v>
      </c>
      <c r="F20" s="2">
        <v>190.233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 customHeight="1">
      <c r="A21" s="1" t="s">
        <v>8</v>
      </c>
      <c r="B21" s="2">
        <v>63.546</v>
      </c>
      <c r="C21" s="2">
        <v>63.546</v>
      </c>
      <c r="D21" s="2">
        <v>63.546</v>
      </c>
      <c r="E21" s="2">
        <v>63.546</v>
      </c>
      <c r="F21" s="2">
        <v>63.546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 customHeight="1">
      <c r="A22" s="1" t="s">
        <v>37</v>
      </c>
      <c r="B22" s="2">
        <v>55.845</v>
      </c>
      <c r="C22" s="2">
        <v>55.845</v>
      </c>
      <c r="D22" s="2">
        <v>55.845</v>
      </c>
      <c r="E22" s="2">
        <v>55.845</v>
      </c>
      <c r="F22" s="2">
        <v>55.845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 customHeight="1">
      <c r="A23" s="1" t="s">
        <v>38</v>
      </c>
      <c r="B23" s="2">
        <v>58.693</v>
      </c>
      <c r="C23" s="2">
        <v>58.693</v>
      </c>
      <c r="D23" s="2">
        <v>58.693</v>
      </c>
      <c r="E23" s="2">
        <v>58.693</v>
      </c>
      <c r="F23" s="2">
        <v>58.693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2.75" customHeight="1">
      <c r="B24" s="2"/>
      <c r="C24" s="2"/>
      <c r="D24" s="2"/>
      <c r="E24" s="2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 customHeight="1">
      <c r="A25" s="1" t="s">
        <v>52</v>
      </c>
      <c r="B25" s="2"/>
      <c r="C25" s="2"/>
      <c r="D25" s="2"/>
      <c r="E25" s="2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 customHeight="1">
      <c r="A26" s="1" t="s">
        <v>7</v>
      </c>
      <c r="B26" s="2">
        <f>B5/B16</f>
        <v>0.7129268673007952</v>
      </c>
      <c r="C26" s="2">
        <f>C5/C16</f>
        <v>0.7091844690472477</v>
      </c>
      <c r="D26" s="2">
        <f>D5/D16</f>
        <v>0.7160455325120849</v>
      </c>
      <c r="E26" s="2">
        <f>E5/E16</f>
        <v>0.7144861999064401</v>
      </c>
      <c r="F26" s="2">
        <f>F5/F16</f>
        <v>0.6960860751598317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 customHeight="1">
      <c r="A27" s="1" t="s">
        <v>11</v>
      </c>
      <c r="B27" s="2">
        <f>B6/B17</f>
        <v>0.3342056113663203</v>
      </c>
      <c r="C27" s="2">
        <f>C6/C17</f>
        <v>0.33717100984824444</v>
      </c>
      <c r="D27" s="2">
        <f>D6/D17</f>
        <v>0.332696899857973</v>
      </c>
      <c r="E27" s="2">
        <f>E6/E17</f>
        <v>0.33326916974044957</v>
      </c>
      <c r="F27" s="2">
        <f>F6/F17</f>
        <v>0.33342524334476137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 customHeight="1">
      <c r="A28" s="1" t="s">
        <v>39</v>
      </c>
      <c r="B28" s="2">
        <f>B7/B18</f>
        <v>0.0060488625062795395</v>
      </c>
      <c r="C28" s="2">
        <f>C7/C18</f>
        <v>0.006971570346220486</v>
      </c>
      <c r="D28" s="2">
        <f>D7/D18</f>
        <v>0.006151385599606311</v>
      </c>
      <c r="E28" s="2">
        <f>E7/E18</f>
        <v>0.005587508586309066</v>
      </c>
      <c r="F28" s="2">
        <f>F7/F18</f>
        <v>0.005843816319625995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 customHeight="1">
      <c r="A29" s="1" t="s">
        <v>9</v>
      </c>
      <c r="B29" s="2">
        <f>B8/B19</f>
        <v>0.0015830299192654742</v>
      </c>
      <c r="C29" s="2">
        <f>C8/C19</f>
        <v>0.0025724236188063953</v>
      </c>
      <c r="D29" s="2">
        <f>D8/D19</f>
        <v>0.009794997625455121</v>
      </c>
      <c r="E29" s="2">
        <f>E8/E19</f>
        <v>0.002275605508944119</v>
      </c>
      <c r="F29" s="2">
        <f>F8/F19</f>
        <v>0.0007915149596327371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 customHeight="1">
      <c r="A30" s="1" t="s">
        <v>10</v>
      </c>
      <c r="B30" s="2">
        <f>B9/B20</f>
        <v>0.00021026846025663267</v>
      </c>
      <c r="C30" s="2">
        <f>C9/C20</f>
        <v>0</v>
      </c>
      <c r="D30" s="2">
        <f>D9/D20</f>
        <v>0.0019975503724380104</v>
      </c>
      <c r="E30" s="2">
        <f>E9/E20</f>
        <v>0.00026283557532079084</v>
      </c>
      <c r="F30" s="2">
        <f>F9/F20</f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 customHeight="1">
      <c r="A31" s="1" t="s">
        <v>8</v>
      </c>
      <c r="B31" s="2">
        <f>B10/B21</f>
        <v>0.1218015296006043</v>
      </c>
      <c r="C31" s="2">
        <f>C10/C21</f>
        <v>0.12431939067761937</v>
      </c>
      <c r="D31" s="2">
        <f>D10/D21</f>
        <v>0.11377584741761874</v>
      </c>
      <c r="E31" s="2">
        <f>E10/E21</f>
        <v>0.12101469801403708</v>
      </c>
      <c r="F31" s="2">
        <f>F10/F21</f>
        <v>0.12117206433135053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 customHeight="1">
      <c r="A32" s="1" t="s">
        <v>37</v>
      </c>
      <c r="B32" s="2">
        <f>B11/B22</f>
        <v>0.027576327334586804</v>
      </c>
      <c r="C32" s="2">
        <f>C11/C22</f>
        <v>0.029546065001343002</v>
      </c>
      <c r="D32" s="2">
        <f>D11/D22</f>
        <v>0.030799534425642403</v>
      </c>
      <c r="E32" s="2">
        <f>E11/E22</f>
        <v>0.026322857910287403</v>
      </c>
      <c r="F32" s="2">
        <f>F11/F22</f>
        <v>0.030083266183185603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 customHeight="1">
      <c r="A33" s="1" t="s">
        <v>38</v>
      </c>
      <c r="B33" s="2">
        <f>B12/B23</f>
        <v>0.0327125892355136</v>
      </c>
      <c r="C33" s="2">
        <f>C12/C23</f>
        <v>0.029475405925749237</v>
      </c>
      <c r="D33" s="2">
        <f>D12/D23</f>
        <v>0.032201455028708706</v>
      </c>
      <c r="E33" s="2">
        <f>E12/E23</f>
        <v>0.03151994275296884</v>
      </c>
      <c r="F33" s="2">
        <f>F12/F23</f>
        <v>0.03049767433935904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 customHeight="1">
      <c r="A34" s="1" t="s">
        <v>40</v>
      </c>
      <c r="B34" s="2">
        <f>SUM(B26:B33)</f>
        <v>1.237065085723622</v>
      </c>
      <c r="C34" s="2">
        <f>SUM(C26:C33)</f>
        <v>1.239240334465231</v>
      </c>
      <c r="D34" s="2">
        <f>SUM(D26:D33)</f>
        <v>1.2434632028395272</v>
      </c>
      <c r="E34" s="2">
        <f>SUM(E26:E33)</f>
        <v>1.2347388179947572</v>
      </c>
      <c r="F34" s="2">
        <f>SUM(F26:F33)</f>
        <v>1.2178996546377467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2.75" customHeight="1">
      <c r="B35" s="2"/>
      <c r="C35" s="2"/>
      <c r="D35" s="2"/>
      <c r="E35" s="2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 customHeight="1">
      <c r="A36" s="1" t="s">
        <v>53</v>
      </c>
      <c r="B36" s="2"/>
      <c r="C36" s="2"/>
      <c r="D36" s="2"/>
      <c r="E36" s="2"/>
      <c r="F36" s="3"/>
      <c r="G36" s="2"/>
      <c r="H36" s="2" t="s">
        <v>42</v>
      </c>
      <c r="I36" s="2" t="s">
        <v>43</v>
      </c>
      <c r="J36" s="2" t="s">
        <v>49</v>
      </c>
      <c r="K36" s="2"/>
      <c r="L36" s="2"/>
      <c r="M36" s="2"/>
      <c r="N36" s="2"/>
      <c r="O36" s="2"/>
      <c r="P36" s="2"/>
      <c r="Q36" s="2"/>
      <c r="R36" s="2"/>
    </row>
    <row r="37" spans="1:18" ht="12.75" customHeight="1">
      <c r="A37" s="1" t="s">
        <v>7</v>
      </c>
      <c r="B37" s="2">
        <f>B26*7/B34</f>
        <v>4.034135413486654</v>
      </c>
      <c r="C37" s="2">
        <f>C26*7/C34</f>
        <v>4.005914869994103</v>
      </c>
      <c r="D37" s="2">
        <f>D26*7/D34</f>
        <v>4.030934503038487</v>
      </c>
      <c r="E37" s="2">
        <f>E26*7/E34</f>
        <v>4.0505759812973805</v>
      </c>
      <c r="F37" s="2">
        <f>F26*7/F34</f>
        <v>4.000824294155937</v>
      </c>
      <c r="G37" s="2"/>
      <c r="H37" s="2">
        <f aca="true" t="shared" si="0" ref="H37:H45">AVERAGE(B37:F37)</f>
        <v>4.024477012394512</v>
      </c>
      <c r="I37" s="2">
        <f aca="true" t="shared" si="1" ref="I37:I45">STDEV(B37:F37)</f>
        <v>0.02073731109274211</v>
      </c>
      <c r="J37" s="2">
        <v>4</v>
      </c>
      <c r="K37" s="2"/>
      <c r="L37" s="2"/>
      <c r="M37" s="2"/>
      <c r="N37" s="2"/>
      <c r="O37" s="2"/>
      <c r="P37" s="2"/>
      <c r="Q37" s="2"/>
      <c r="R37" s="2"/>
    </row>
    <row r="38" spans="1:18" ht="12.75" customHeight="1">
      <c r="A38" s="1" t="s">
        <v>11</v>
      </c>
      <c r="B38" s="2">
        <f>B27*7/B34</f>
        <v>1.8911206100330493</v>
      </c>
      <c r="C38" s="2">
        <f>C27*7/C34</f>
        <v>1.9045515250729845</v>
      </c>
      <c r="D38" s="2">
        <f>D27*7/D34</f>
        <v>1.8728968365832377</v>
      </c>
      <c r="E38" s="2">
        <f>E27*7/E34</f>
        <v>1.8893746225390418</v>
      </c>
      <c r="F38" s="2">
        <f>F27*7/F34</f>
        <v>1.9163949135920808</v>
      </c>
      <c r="G38" s="2"/>
      <c r="H38" s="2">
        <f t="shared" si="0"/>
        <v>1.894867701564079</v>
      </c>
      <c r="I38" s="2">
        <f t="shared" si="1"/>
        <v>0.016463070913186738</v>
      </c>
      <c r="J38" s="6">
        <f>H38*2/1.95</f>
        <v>1.9434540528862347</v>
      </c>
      <c r="K38" s="2"/>
      <c r="L38" s="2"/>
      <c r="M38" s="2"/>
      <c r="N38" s="2"/>
      <c r="O38" s="2"/>
      <c r="P38" s="2"/>
      <c r="Q38" s="2"/>
      <c r="R38" s="2"/>
    </row>
    <row r="39" spans="1:18" ht="12.75" customHeight="1">
      <c r="A39" s="1" t="s">
        <v>39</v>
      </c>
      <c r="B39" s="2">
        <f>B28*7/B34</f>
        <v>0.03422781713962024</v>
      </c>
      <c r="C39" s="2">
        <f>C28*7/C34</f>
        <v>0.03937976441398067</v>
      </c>
      <c r="D39" s="2">
        <f>D28*7/D34</f>
        <v>0.034628848766022687</v>
      </c>
      <c r="E39" s="2">
        <f>E28*7/E34</f>
        <v>0.031676788268212956</v>
      </c>
      <c r="F39" s="2">
        <f>F28*7/F34</f>
        <v>0.033587918414796906</v>
      </c>
      <c r="G39" s="2"/>
      <c r="H39" s="2">
        <f t="shared" si="0"/>
        <v>0.034700227400526695</v>
      </c>
      <c r="I39" s="2">
        <f t="shared" si="1"/>
        <v>0.0028506467902433786</v>
      </c>
      <c r="J39" s="6">
        <f>H39*2/1.95</f>
        <v>0.03558997682105302</v>
      </c>
      <c r="K39" s="2"/>
      <c r="L39" s="2"/>
      <c r="M39" s="2"/>
      <c r="N39" s="2"/>
      <c r="O39" s="2"/>
      <c r="P39" s="2"/>
      <c r="Q39" s="2"/>
      <c r="R39" s="2"/>
    </row>
    <row r="40" spans="1:18" ht="12.75" customHeight="1">
      <c r="A40" s="1" t="s">
        <v>9</v>
      </c>
      <c r="B40" s="2">
        <f>B29*7/B34</f>
        <v>0.008957660807617377</v>
      </c>
      <c r="C40" s="2">
        <f>C29*7/C34</f>
        <v>0.014530648196998291</v>
      </c>
      <c r="D40" s="2">
        <f>D29*7/D34</f>
        <v>0.05514033967520177</v>
      </c>
      <c r="E40" s="2">
        <f>E29*7/E34</f>
        <v>0.012900897202274943</v>
      </c>
      <c r="F40" s="2">
        <f>F29*7/F34</f>
        <v>0.004549311346243186</v>
      </c>
      <c r="G40" s="2"/>
      <c r="H40" s="2">
        <f t="shared" si="0"/>
        <v>0.019215771445667114</v>
      </c>
      <c r="I40" s="2">
        <f t="shared" si="1"/>
        <v>0.020449550757620744</v>
      </c>
      <c r="J40" s="6">
        <f>H40*2/1.95</f>
        <v>0.019708483534017555</v>
      </c>
      <c r="K40" s="2"/>
      <c r="L40" s="2"/>
      <c r="M40" s="2"/>
      <c r="N40" s="2"/>
      <c r="O40" s="2"/>
      <c r="P40" s="2"/>
      <c r="Q40" s="2"/>
      <c r="R40" s="2"/>
    </row>
    <row r="41" spans="1:18" ht="12.75" customHeight="1">
      <c r="A41" s="1" t="s">
        <v>10</v>
      </c>
      <c r="B41" s="2">
        <f>B30*7/B34</f>
        <v>0.001189815506704283</v>
      </c>
      <c r="C41" s="2">
        <f>C30*7/C34</f>
        <v>0</v>
      </c>
      <c r="D41" s="2">
        <f>D30*7/D34</f>
        <v>0.011245087570854803</v>
      </c>
      <c r="E41" s="2">
        <f>E30*7/E34</f>
        <v>0.0014900714227430631</v>
      </c>
      <c r="F41" s="2">
        <f>F30*7/F34</f>
        <v>0</v>
      </c>
      <c r="G41" s="2"/>
      <c r="H41" s="2">
        <f t="shared" si="0"/>
        <v>0.00278499490006043</v>
      </c>
      <c r="I41" s="2">
        <f t="shared" si="1"/>
        <v>0.0047777344341813745</v>
      </c>
      <c r="J41" s="6">
        <f>H41*2/1.95</f>
        <v>0.0028564050257030055</v>
      </c>
      <c r="K41" s="2"/>
      <c r="L41" s="2"/>
      <c r="M41" s="2"/>
      <c r="N41" s="2"/>
      <c r="O41" s="2"/>
      <c r="P41" s="2"/>
      <c r="Q41" s="2"/>
      <c r="R41" s="2"/>
    </row>
    <row r="42" spans="1:18" ht="12.75" customHeight="1">
      <c r="A42" s="1" t="s">
        <v>8</v>
      </c>
      <c r="B42" s="2">
        <f>B31*7/B34</f>
        <v>0.6892205729866628</v>
      </c>
      <c r="C42" s="2">
        <f>C31*7/C34</f>
        <v>0.7022332234843439</v>
      </c>
      <c r="D42" s="2">
        <f>D31*7/D34</f>
        <v>0.6404941699156281</v>
      </c>
      <c r="E42" s="2">
        <f>E31*7/E34</f>
        <v>0.6860583580533842</v>
      </c>
      <c r="F42" s="2">
        <f>F31*7/F34</f>
        <v>0.6964485514791812</v>
      </c>
      <c r="G42" s="2"/>
      <c r="H42" s="2">
        <f t="shared" si="0"/>
        <v>0.6828909751838401</v>
      </c>
      <c r="I42" s="2">
        <f t="shared" si="1"/>
        <v>0.024523028278849123</v>
      </c>
      <c r="J42" s="5">
        <v>0.67</v>
      </c>
      <c r="K42" s="2"/>
      <c r="L42" s="2"/>
      <c r="M42" s="2"/>
      <c r="N42" s="2"/>
      <c r="O42" s="2"/>
      <c r="P42" s="2"/>
      <c r="Q42" s="2"/>
      <c r="R42" s="2"/>
    </row>
    <row r="43" spans="1:18" ht="12.75" customHeight="1">
      <c r="A43" s="1" t="s">
        <v>37</v>
      </c>
      <c r="B43" s="2">
        <f>B32*7/B34</f>
        <v>0.15604214650451645</v>
      </c>
      <c r="C43" s="2">
        <f>C32*7/C34</f>
        <v>0.16689454761706982</v>
      </c>
      <c r="D43" s="2">
        <f>D32*7/D34</f>
        <v>0.17338409410682035</v>
      </c>
      <c r="E43" s="2">
        <f>E32*7/E34</f>
        <v>0.1492299445734233</v>
      </c>
      <c r="F43" s="2">
        <f>F32*7/F34</f>
        <v>0.17290657935602682</v>
      </c>
      <c r="G43" s="2"/>
      <c r="H43" s="2">
        <f t="shared" si="0"/>
        <v>0.16369146243157134</v>
      </c>
      <c r="I43" s="2">
        <f t="shared" si="1"/>
        <v>0.010686121564234626</v>
      </c>
      <c r="J43" s="5">
        <v>0.16</v>
      </c>
      <c r="K43" s="2"/>
      <c r="L43" s="2"/>
      <c r="M43" s="2"/>
      <c r="N43" s="2"/>
      <c r="O43" s="2"/>
      <c r="P43" s="2"/>
      <c r="Q43" s="2"/>
      <c r="R43" s="2"/>
    </row>
    <row r="44" spans="1:18" ht="12.75" customHeight="1">
      <c r="A44" s="1" t="s">
        <v>38</v>
      </c>
      <c r="B44" s="2">
        <f>B33*7/B34</f>
        <v>0.18510596353517525</v>
      </c>
      <c r="C44" s="2">
        <f>C33*7/C34</f>
        <v>0.16649542122051833</v>
      </c>
      <c r="D44" s="2">
        <f>D33*7/D34</f>
        <v>0.1812761203437484</v>
      </c>
      <c r="E44" s="2">
        <f>E33*7/E34</f>
        <v>0.17869333664353845</v>
      </c>
      <c r="F44" s="2">
        <f>F33*7/F34</f>
        <v>0.1752884316557361</v>
      </c>
      <c r="G44" s="2"/>
      <c r="H44" s="2">
        <f t="shared" si="0"/>
        <v>0.1773718546797433</v>
      </c>
      <c r="I44" s="2">
        <f t="shared" si="1"/>
        <v>0.007061223354230475</v>
      </c>
      <c r="J44" s="5">
        <v>0.17</v>
      </c>
      <c r="K44" s="2"/>
      <c r="L44" s="2"/>
      <c r="M44" s="2"/>
      <c r="N44" s="2"/>
      <c r="O44" s="2"/>
      <c r="P44" s="2"/>
      <c r="Q44" s="2"/>
      <c r="R44" s="2"/>
    </row>
    <row r="45" spans="1:18" ht="12.75" customHeight="1">
      <c r="A45" s="1" t="s">
        <v>40</v>
      </c>
      <c r="B45" s="2">
        <f>SUM(B37:B44)</f>
        <v>6.999999999999999</v>
      </c>
      <c r="C45" s="2">
        <f>SUM(C37:C44)</f>
        <v>6.999999999999998</v>
      </c>
      <c r="D45" s="2">
        <f>SUM(D37:D44)</f>
        <v>7.000000000000001</v>
      </c>
      <c r="E45" s="2">
        <f>SUM(E37:E44)</f>
        <v>6.999999999999999</v>
      </c>
      <c r="F45" s="2">
        <f>SUM(F37:F44)</f>
        <v>7</v>
      </c>
      <c r="G45" s="2"/>
      <c r="H45" s="2">
        <f t="shared" si="0"/>
        <v>7</v>
      </c>
      <c r="I45" s="2">
        <f t="shared" si="1"/>
        <v>0</v>
      </c>
      <c r="J45" s="2"/>
      <c r="K45" s="2"/>
      <c r="L45" s="2"/>
      <c r="M45" s="2"/>
      <c r="N45" s="2"/>
      <c r="O45" s="2"/>
      <c r="P45" s="2"/>
      <c r="Q45" s="2"/>
      <c r="R45" s="2"/>
    </row>
    <row r="46" spans="2:18" ht="18.75"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ht="20.25">
      <c r="B47" s="2"/>
      <c r="C47" s="2" t="s">
        <v>47</v>
      </c>
      <c r="D47" s="2"/>
      <c r="E47" s="2"/>
      <c r="F47" s="3" t="s">
        <v>36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ht="18.75" customHeight="1">
      <c r="B48" s="2"/>
      <c r="C48" s="2" t="s">
        <v>48</v>
      </c>
      <c r="D48" s="2"/>
      <c r="E48" s="2"/>
      <c r="F48" s="3" t="s">
        <v>41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2.75" customHeight="1"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6:18" ht="12.75">
      <c r="P50" s="2"/>
      <c r="Q50" s="2"/>
      <c r="R50" s="2"/>
    </row>
    <row r="51" spans="16:18" ht="12.75">
      <c r="P51" s="2"/>
      <c r="Q51" s="2"/>
      <c r="R51" s="2"/>
    </row>
    <row r="52" spans="16:18" ht="12.75">
      <c r="P52" s="2"/>
      <c r="Q52" s="2"/>
      <c r="R52" s="2"/>
    </row>
    <row r="53" spans="1:18" ht="12.75">
      <c r="A53" s="1" t="s">
        <v>13</v>
      </c>
      <c r="B53" s="1" t="s">
        <v>14</v>
      </c>
      <c r="C53" s="1" t="s">
        <v>15</v>
      </c>
      <c r="D53" s="1" t="s">
        <v>16</v>
      </c>
      <c r="E53" s="1" t="s">
        <v>17</v>
      </c>
      <c r="F53" s="1" t="s">
        <v>18</v>
      </c>
      <c r="G53" s="1" t="s">
        <v>19</v>
      </c>
      <c r="H53" s="1" t="s">
        <v>20</v>
      </c>
      <c r="P53" s="2"/>
      <c r="Q53" s="2"/>
      <c r="R53" s="2"/>
    </row>
    <row r="54" spans="1:18" ht="12.75">
      <c r="A54" s="1" t="s">
        <v>21</v>
      </c>
      <c r="B54" s="1" t="s">
        <v>7</v>
      </c>
      <c r="C54" s="1" t="s">
        <v>22</v>
      </c>
      <c r="D54" s="1">
        <v>20</v>
      </c>
      <c r="E54" s="1">
        <v>10</v>
      </c>
      <c r="F54" s="1">
        <v>250</v>
      </c>
      <c r="G54" s="1">
        <v>-250</v>
      </c>
      <c r="H54" s="1" t="s">
        <v>23</v>
      </c>
      <c r="P54" s="2"/>
      <c r="Q54" s="2"/>
      <c r="R54" s="2"/>
    </row>
    <row r="55" spans="1:18" ht="12.75">
      <c r="A55" s="1" t="s">
        <v>21</v>
      </c>
      <c r="B55" s="1" t="s">
        <v>9</v>
      </c>
      <c r="C55" s="1" t="s">
        <v>24</v>
      </c>
      <c r="D55" s="1">
        <v>20</v>
      </c>
      <c r="E55" s="1">
        <v>10</v>
      </c>
      <c r="F55" s="1">
        <v>300</v>
      </c>
      <c r="G55" s="1">
        <v>-350</v>
      </c>
      <c r="H55" s="1" t="s">
        <v>25</v>
      </c>
      <c r="P55" s="2"/>
      <c r="Q55" s="2"/>
      <c r="R55" s="2"/>
    </row>
    <row r="56" spans="1:18" ht="12.75">
      <c r="A56" s="1" t="s">
        <v>21</v>
      </c>
      <c r="B56" s="1" t="s">
        <v>10</v>
      </c>
      <c r="C56" s="1" t="s">
        <v>26</v>
      </c>
      <c r="D56" s="1">
        <v>20</v>
      </c>
      <c r="E56" s="1">
        <v>10</v>
      </c>
      <c r="F56" s="1">
        <v>400</v>
      </c>
      <c r="G56" s="1">
        <v>-500</v>
      </c>
      <c r="H56" s="1" t="s">
        <v>27</v>
      </c>
      <c r="P56" s="2"/>
      <c r="Q56" s="2"/>
      <c r="R56" s="2"/>
    </row>
    <row r="57" spans="1:18" ht="12.75">
      <c r="A57" s="1" t="s">
        <v>28</v>
      </c>
      <c r="B57" s="1" t="s">
        <v>8</v>
      </c>
      <c r="C57" s="1" t="s">
        <v>22</v>
      </c>
      <c r="D57" s="1">
        <v>20</v>
      </c>
      <c r="E57" s="1">
        <v>10</v>
      </c>
      <c r="F57" s="1">
        <v>500</v>
      </c>
      <c r="G57" s="1">
        <v>-500</v>
      </c>
      <c r="H57" s="1" t="s">
        <v>23</v>
      </c>
      <c r="P57" s="2"/>
      <c r="Q57" s="2"/>
      <c r="R57" s="2"/>
    </row>
    <row r="58" spans="1:8" ht="12.75">
      <c r="A58" s="1" t="s">
        <v>28</v>
      </c>
      <c r="B58" s="1" t="s">
        <v>39</v>
      </c>
      <c r="C58" s="1" t="s">
        <v>29</v>
      </c>
      <c r="D58" s="1">
        <v>20</v>
      </c>
      <c r="E58" s="1">
        <v>10</v>
      </c>
      <c r="F58" s="1">
        <v>450</v>
      </c>
      <c r="G58" s="1">
        <v>-300</v>
      </c>
      <c r="H58" s="1" t="s">
        <v>46</v>
      </c>
    </row>
    <row r="59" spans="1:18" ht="12.75">
      <c r="A59" s="1" t="s">
        <v>28</v>
      </c>
      <c r="B59" s="1" t="s">
        <v>11</v>
      </c>
      <c r="C59" s="1" t="s">
        <v>29</v>
      </c>
      <c r="D59" s="1">
        <v>20</v>
      </c>
      <c r="E59" s="1">
        <v>10</v>
      </c>
      <c r="F59" s="1">
        <v>450</v>
      </c>
      <c r="G59" s="1">
        <v>-350</v>
      </c>
      <c r="H59" s="1" t="s">
        <v>30</v>
      </c>
      <c r="P59" s="2"/>
      <c r="Q59" s="2"/>
      <c r="R59" s="2"/>
    </row>
    <row r="60" spans="1:8" ht="12.75">
      <c r="A60" s="1" t="s">
        <v>28</v>
      </c>
      <c r="B60" s="1" t="s">
        <v>38</v>
      </c>
      <c r="C60" s="1" t="s">
        <v>22</v>
      </c>
      <c r="D60" s="1">
        <v>20</v>
      </c>
      <c r="E60" s="1">
        <v>10</v>
      </c>
      <c r="F60" s="1">
        <v>500</v>
      </c>
      <c r="G60" s="1">
        <v>-250</v>
      </c>
      <c r="H60" s="1" t="s">
        <v>44</v>
      </c>
    </row>
    <row r="61" spans="1:8" ht="12.75">
      <c r="A61" s="1" t="s">
        <v>28</v>
      </c>
      <c r="B61" s="1" t="s">
        <v>37</v>
      </c>
      <c r="C61" s="1" t="s">
        <v>22</v>
      </c>
      <c r="D61" s="1">
        <v>20</v>
      </c>
      <c r="E61" s="1">
        <v>10</v>
      </c>
      <c r="F61" s="1">
        <v>500</v>
      </c>
      <c r="G61" s="1">
        <v>-500</v>
      </c>
      <c r="H61" s="1" t="s">
        <v>45</v>
      </c>
    </row>
    <row r="62" spans="16:18" ht="12.75">
      <c r="P62" s="2"/>
      <c r="Q62" s="2"/>
      <c r="R62" s="2"/>
    </row>
    <row r="63" spans="16:18" ht="12.75">
      <c r="P63" s="2"/>
      <c r="Q63" s="2"/>
      <c r="R63" s="2"/>
    </row>
    <row r="64" spans="16:18" ht="12.75">
      <c r="P64" s="2"/>
      <c r="Q64" s="2"/>
      <c r="R64" s="2"/>
    </row>
    <row r="65" spans="16:18" ht="12.75">
      <c r="P65" s="2"/>
      <c r="Q65" s="2"/>
      <c r="R65" s="2"/>
    </row>
    <row r="66" spans="16:18" ht="12.75">
      <c r="P66" s="2"/>
      <c r="Q66" s="2"/>
      <c r="R66" s="2"/>
    </row>
    <row r="67" spans="16:18" ht="12.75">
      <c r="P67" s="2"/>
      <c r="Q67" s="2"/>
      <c r="R67" s="2"/>
    </row>
    <row r="68" spans="16:18" ht="12.75">
      <c r="P68" s="2"/>
      <c r="Q68" s="2"/>
      <c r="R68" s="2"/>
    </row>
    <row r="69" spans="16:18" ht="12.75">
      <c r="P69" s="2"/>
      <c r="Q69" s="2"/>
      <c r="R69" s="2"/>
    </row>
    <row r="70" spans="16:18" ht="12.75">
      <c r="P70" s="2"/>
      <c r="Q70" s="2"/>
      <c r="R7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2008-01-14T21:57:30Z</dcterms:created>
  <dcterms:modified xsi:type="dcterms:W3CDTF">2008-01-14T22:26:08Z</dcterms:modified>
  <cp:category/>
  <cp:version/>
  <cp:contentType/>
  <cp:contentStatus/>
</cp:coreProperties>
</file>