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Dondoellite-R140175-R210003\"/>
    </mc:Choice>
  </mc:AlternateContent>
  <bookViews>
    <workbookView xWindow="0" yWindow="0" windowWidth="15615" windowHeight="105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/>
  <c r="C15" i="1"/>
  <c r="D15" i="1"/>
  <c r="E15" i="1"/>
  <c r="F15" i="1"/>
  <c r="C14" i="1"/>
  <c r="D14" i="1"/>
  <c r="E14" i="1"/>
  <c r="F14" i="1"/>
  <c r="B15" i="1"/>
  <c r="B14" i="1"/>
  <c r="G15" i="1" l="1"/>
  <c r="G14" i="1"/>
  <c r="C25" i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F25" i="1" l="1"/>
  <c r="C30" i="1" s="1"/>
  <c r="G21" i="1" s="1"/>
  <c r="H21" i="1" s="1"/>
  <c r="G19" i="1" l="1"/>
  <c r="H19" i="1" s="1"/>
  <c r="G22" i="1"/>
  <c r="H22" i="1" s="1"/>
  <c r="G20" i="1"/>
  <c r="H20" i="1" s="1"/>
  <c r="G24" i="1"/>
  <c r="H24" i="1" s="1"/>
  <c r="G23" i="1"/>
  <c r="H23" i="1" s="1"/>
</calcChain>
</file>

<file path=xl/sharedStrings.xml><?xml version="1.0" encoding="utf-8"?>
<sst xmlns="http://schemas.openxmlformats.org/spreadsheetml/2006/main" count="54" uniqueCount="46">
  <si>
    <t>Oxide</t>
  </si>
  <si>
    <t xml:space="preserve"> </t>
  </si>
  <si>
    <t>CaO</t>
  </si>
  <si>
    <t>MgO</t>
  </si>
  <si>
    <t>P2O5</t>
  </si>
  <si>
    <t>MnO</t>
  </si>
  <si>
    <t>FeO</t>
  </si>
  <si>
    <t>Total</t>
  </si>
  <si>
    <t>Wt % Oxide</t>
  </si>
  <si>
    <t>Oxide MW</t>
  </si>
  <si>
    <t>Mol #</t>
  </si>
  <si>
    <t>Atom Prop.</t>
  </si>
  <si>
    <t>Anion Prop.</t>
  </si>
  <si>
    <t># Ions/formula</t>
  </si>
  <si>
    <r>
      <t>P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5</t>
    </r>
  </si>
  <si>
    <r>
      <t>H</t>
    </r>
    <r>
      <rPr>
        <vertAlign val="subscript"/>
        <sz val="10"/>
        <rFont val="Arial"/>
      </rPr>
      <t>2</t>
    </r>
    <r>
      <rPr>
        <sz val="10"/>
        <rFont val="Arial"/>
      </rPr>
      <t>O+</t>
    </r>
  </si>
  <si>
    <t>Totals</t>
  </si>
  <si>
    <t>Enter Oxygens in formula:</t>
  </si>
  <si>
    <t>Oxygen Factor Calculation:</t>
  </si>
  <si>
    <t>F=</t>
  </si>
  <si>
    <t>F is factor for anion proportion calculation</t>
  </si>
  <si>
    <t>Ideal Chemistry:</t>
  </si>
  <si>
    <t>Measured Chemistry:</t>
  </si>
  <si>
    <r>
      <t>Ca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Fe(PO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</rPr>
      <t>·</t>
    </r>
    <r>
      <rPr>
        <sz val="14"/>
        <rFont val="Calibri"/>
        <family val="2"/>
        <scheme val="minor"/>
      </rPr>
      <t>2H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</si>
  <si>
    <t>Xtal</t>
  </si>
  <si>
    <t>Element</t>
  </si>
  <si>
    <t>Standards</t>
  </si>
  <si>
    <t>LPET</t>
  </si>
  <si>
    <t>TAP</t>
  </si>
  <si>
    <t>LLIF</t>
  </si>
  <si>
    <t xml:space="preserve">Column Conditions :  Cond 1 : 15keV 10nA  </t>
  </si>
  <si>
    <t xml:space="preserve">Beam Size :  5 µm </t>
  </si>
  <si>
    <t>Ca</t>
  </si>
  <si>
    <t>Mg</t>
  </si>
  <si>
    <t>P</t>
  </si>
  <si>
    <t>Mn</t>
  </si>
  <si>
    <t>Fe</t>
  </si>
  <si>
    <t>ap-synap</t>
  </si>
  <si>
    <t>diopside</t>
  </si>
  <si>
    <t>rhod791</t>
  </si>
  <si>
    <t>fayalite</t>
  </si>
  <si>
    <t>Ave.</t>
  </si>
  <si>
    <t>S.D.</t>
  </si>
  <si>
    <t>Dondoellite</t>
  </si>
  <si>
    <r>
      <t>Ca</t>
    </r>
    <r>
      <rPr>
        <vertAlign val="subscript"/>
        <sz val="14"/>
        <color theme="1"/>
        <rFont val="Calibri"/>
        <family val="2"/>
        <scheme val="minor"/>
      </rPr>
      <t>1.99</t>
    </r>
    <r>
      <rPr>
        <sz val="14"/>
        <color theme="1"/>
        <rFont val="Calibri"/>
        <family val="2"/>
        <scheme val="minor"/>
      </rPr>
      <t>(Fe</t>
    </r>
    <r>
      <rPr>
        <vertAlign val="subscript"/>
        <sz val="14"/>
        <color theme="1"/>
        <rFont val="Calibri"/>
        <family val="2"/>
        <scheme val="minor"/>
      </rPr>
      <t>0.89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0.13</t>
    </r>
    <r>
      <rPr>
        <sz val="14"/>
        <color theme="1"/>
        <rFont val="Calibri"/>
        <family val="2"/>
        <scheme val="minor"/>
      </rPr>
      <t>Mn</t>
    </r>
    <r>
      <rPr>
        <vertAlign val="subscript"/>
        <sz val="14"/>
        <color theme="1"/>
        <rFont val="Calibri"/>
        <family val="2"/>
        <scheme val="minor"/>
      </rPr>
      <t>0.01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Ʃ=1.03</t>
    </r>
    <r>
      <rPr>
        <sz val="14"/>
        <color theme="1"/>
        <rFont val="Calibri"/>
        <family val="2"/>
        <scheme val="minor"/>
      </rPr>
      <t>(P</t>
    </r>
    <r>
      <rPr>
        <vertAlign val="subscript"/>
        <sz val="14"/>
        <color theme="1"/>
        <rFont val="Calibri"/>
        <family val="2"/>
        <scheme val="minor"/>
      </rPr>
      <t>1.00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</rPr>
      <t>·2H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</t>
    </r>
  </si>
  <si>
    <t>R210003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</si>
</sst>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vertAlign val="subscript"/>
      <sz val="10"/>
      <name val="Arial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4"/>
      <name val="Calibri"/>
      <family val="2"/>
    </font>
    <font>
      <sz val="10"/>
      <name val="Courier New"/>
      <family val="3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1" applyBorder="1"/>
    <xf numFmtId="0" fontId="2" fillId="0" borderId="3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/>
    <xf numFmtId="0" fontId="2" fillId="3" borderId="0" xfId="1" applyFill="1"/>
    <xf numFmtId="0" fontId="2" fillId="3" borderId="0" xfId="1" applyFill="1" applyAlignment="1">
      <alignment horizontal="right"/>
    </xf>
    <xf numFmtId="0" fontId="0" fillId="0" borderId="0" xfId="0"/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3" xfId="1" applyBorder="1"/>
    <xf numFmtId="0" fontId="4" fillId="0" borderId="3" xfId="0" applyNumberFormat="1" applyFont="1" applyFill="1" applyBorder="1" applyAlignment="1" applyProtection="1"/>
    <xf numFmtId="0" fontId="0" fillId="0" borderId="3" xfId="0" applyBorder="1"/>
    <xf numFmtId="0" fontId="15" fillId="0" borderId="0" xfId="0" applyFont="1"/>
  </cellXfs>
  <cellStyles count="5">
    <cellStyle name="Normal" xfId="0" builtinId="0"/>
    <cellStyle name="Normal 2" xfId="2"/>
    <cellStyle name="Normal 2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zoomScale="90" zoomScaleNormal="90" workbookViewId="0">
      <selection activeCell="J39" sqref="J39"/>
    </sheetView>
  </sheetViews>
  <sheetFormatPr defaultRowHeight="15" x14ac:dyDescent="0.25"/>
  <cols>
    <col min="1" max="1" width="9.140625" style="22"/>
    <col min="3" max="3" width="12.5703125" customWidth="1"/>
    <col min="4" max="7" width="10.140625" customWidth="1"/>
    <col min="8" max="8" width="12" customWidth="1"/>
    <col min="9" max="10" width="10.140625" customWidth="1"/>
  </cols>
  <sheetData>
    <row r="1" spans="1:9" x14ac:dyDescent="0.25">
      <c r="B1" t="s">
        <v>45</v>
      </c>
      <c r="C1" t="s">
        <v>43</v>
      </c>
    </row>
    <row r="3" spans="1:9" x14ac:dyDescent="0.25">
      <c r="B3" s="1"/>
      <c r="C3" s="1"/>
      <c r="D3" s="1" t="s">
        <v>0</v>
      </c>
      <c r="E3" s="1"/>
      <c r="F3" s="1"/>
      <c r="G3" s="1"/>
      <c r="H3" s="1"/>
      <c r="I3" s="1" t="s">
        <v>1</v>
      </c>
    </row>
    <row r="4" spans="1:9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9" x14ac:dyDescent="0.25">
      <c r="B5" s="1">
        <v>31.016580000000001</v>
      </c>
      <c r="C5" s="1">
        <v>1.5268029999999999</v>
      </c>
      <c r="D5" s="1">
        <v>39.267209999999999</v>
      </c>
      <c r="E5" s="1">
        <v>0.14483299999999999</v>
      </c>
      <c r="F5" s="1">
        <v>17.62969</v>
      </c>
      <c r="G5" s="1">
        <f>SUM(B5:F5)</f>
        <v>89.585115999999999</v>
      </c>
      <c r="I5" s="26"/>
    </row>
    <row r="6" spans="1:9" x14ac:dyDescent="0.25">
      <c r="B6" s="1">
        <v>30.869599999999998</v>
      </c>
      <c r="C6" s="1">
        <v>1.4763679999999999</v>
      </c>
      <c r="D6" s="1">
        <v>38.7256</v>
      </c>
      <c r="E6" s="1">
        <v>0.22243399999999999</v>
      </c>
      <c r="F6" s="1">
        <v>17.578379999999999</v>
      </c>
      <c r="G6" s="22">
        <f t="shared" ref="G6:G14" si="0">SUM(B6:F6)</f>
        <v>88.872382000000002</v>
      </c>
      <c r="I6" s="26"/>
    </row>
    <row r="7" spans="1:9" x14ac:dyDescent="0.25">
      <c r="B7" s="1">
        <v>31.045059999999999</v>
      </c>
      <c r="C7" s="1">
        <v>1.646177</v>
      </c>
      <c r="D7" s="1">
        <v>39.589829999999999</v>
      </c>
      <c r="E7" s="1">
        <v>0.204705</v>
      </c>
      <c r="F7" s="1">
        <v>17.711290000000002</v>
      </c>
      <c r="G7" s="22">
        <f t="shared" si="0"/>
        <v>90.197062000000017</v>
      </c>
    </row>
    <row r="8" spans="1:9" x14ac:dyDescent="0.25">
      <c r="B8" s="1">
        <v>30.887170000000001</v>
      </c>
      <c r="C8" s="1">
        <v>1.530313</v>
      </c>
      <c r="D8" s="1">
        <v>39.794199999999996</v>
      </c>
      <c r="E8" s="1">
        <v>0.24118400000000001</v>
      </c>
      <c r="F8" s="1">
        <v>18.18648</v>
      </c>
      <c r="G8" s="22">
        <f t="shared" si="0"/>
        <v>90.639347000000001</v>
      </c>
    </row>
    <row r="9" spans="1:9" x14ac:dyDescent="0.25">
      <c r="B9" s="1">
        <v>30.989920000000001</v>
      </c>
      <c r="C9" s="1">
        <v>1.4903869999999999</v>
      </c>
      <c r="D9" s="1">
        <v>39.378329999999998</v>
      </c>
      <c r="E9" s="1">
        <v>0.18279300000000001</v>
      </c>
      <c r="F9" s="1">
        <v>17.91788</v>
      </c>
      <c r="G9" s="22">
        <f t="shared" si="0"/>
        <v>89.959310000000002</v>
      </c>
    </row>
    <row r="10" spans="1:9" x14ac:dyDescent="0.25">
      <c r="B10" s="1">
        <v>30.587140000000002</v>
      </c>
      <c r="C10" s="1">
        <v>1.596476</v>
      </c>
      <c r="D10" s="1">
        <v>39.046250000000001</v>
      </c>
      <c r="E10" s="1">
        <v>0.30944899999999997</v>
      </c>
      <c r="F10" s="1">
        <v>18.086200000000002</v>
      </c>
      <c r="G10" s="22">
        <f t="shared" si="0"/>
        <v>89.625515000000007</v>
      </c>
    </row>
    <row r="11" spans="1:9" x14ac:dyDescent="0.25">
      <c r="B11" s="1">
        <v>30.86232</v>
      </c>
      <c r="C11" s="1">
        <v>1.4422489999999999</v>
      </c>
      <c r="D11" s="1">
        <v>38.976349999999996</v>
      </c>
      <c r="E11" s="1">
        <v>0.25040899999999999</v>
      </c>
      <c r="F11" s="1">
        <v>18.023630000000001</v>
      </c>
      <c r="G11" s="22">
        <f t="shared" si="0"/>
        <v>89.554957999999999</v>
      </c>
    </row>
    <row r="12" spans="1:9" x14ac:dyDescent="0.25">
      <c r="B12" s="1">
        <v>31.38212</v>
      </c>
      <c r="C12" s="1">
        <v>1.4937050000000001</v>
      </c>
      <c r="D12" s="1">
        <v>39.158340000000003</v>
      </c>
      <c r="E12" s="1">
        <v>0.40001300000000001</v>
      </c>
      <c r="F12" s="1">
        <v>17.644549999999999</v>
      </c>
      <c r="G12" s="22">
        <f t="shared" si="0"/>
        <v>90.078727999999998</v>
      </c>
    </row>
    <row r="13" spans="1:9" x14ac:dyDescent="0.25">
      <c r="B13" s="3">
        <v>30.727589999999999</v>
      </c>
      <c r="C13" s="3">
        <v>1.3742160000000001</v>
      </c>
      <c r="D13" s="3">
        <v>39.00179</v>
      </c>
      <c r="E13" s="3">
        <v>0.16001299999999999</v>
      </c>
      <c r="F13" s="3">
        <v>17.596640000000001</v>
      </c>
      <c r="G13" s="22">
        <f t="shared" si="0"/>
        <v>88.86024900000001</v>
      </c>
    </row>
    <row r="14" spans="1:9" s="26" customFormat="1" x14ac:dyDescent="0.25">
      <c r="A14" s="26" t="s">
        <v>41</v>
      </c>
      <c r="B14" s="26">
        <f>AVERAGE(B5:B13)</f>
        <v>30.929722222222228</v>
      </c>
      <c r="C14" s="26">
        <f t="shared" ref="C14:F14" si="1">AVERAGE(C5:C13)</f>
        <v>1.5085215555555558</v>
      </c>
      <c r="D14" s="26">
        <f t="shared" si="1"/>
        <v>39.215322222222227</v>
      </c>
      <c r="E14" s="26">
        <f t="shared" si="1"/>
        <v>0.23509255555555553</v>
      </c>
      <c r="F14" s="26">
        <f t="shared" si="1"/>
        <v>17.819415555555555</v>
      </c>
      <c r="G14" s="26">
        <f t="shared" si="0"/>
        <v>89.708074111111117</v>
      </c>
      <c r="I14"/>
    </row>
    <row r="15" spans="1:9" s="26" customFormat="1" x14ac:dyDescent="0.25">
      <c r="A15" s="26" t="s">
        <v>42</v>
      </c>
      <c r="B15" s="26">
        <f>STDEV(B5:B13)</f>
        <v>0.22285731010995452</v>
      </c>
      <c r="C15" s="26">
        <f t="shared" ref="C15:G15" si="2">STDEV(C5:C13)</f>
        <v>8.0238987855205265E-2</v>
      </c>
      <c r="D15" s="26">
        <f t="shared" si="2"/>
        <v>0.33147085319744773</v>
      </c>
      <c r="E15" s="26">
        <f t="shared" si="2"/>
        <v>7.9531397963494871E-2</v>
      </c>
      <c r="F15" s="26">
        <f t="shared" si="2"/>
        <v>0.23539886475464977</v>
      </c>
      <c r="G15" s="26">
        <f t="shared" si="2"/>
        <v>0.58837170407775441</v>
      </c>
      <c r="I15"/>
    </row>
    <row r="18" spans="2:8" ht="15.75" thickBot="1" x14ac:dyDescent="0.3">
      <c r="B18" s="4" t="s">
        <v>0</v>
      </c>
      <c r="C18" s="23" t="s">
        <v>8</v>
      </c>
      <c r="D18" s="4" t="s">
        <v>9</v>
      </c>
      <c r="E18" s="4" t="s">
        <v>10</v>
      </c>
      <c r="F18" s="4" t="s">
        <v>11</v>
      </c>
      <c r="G18" s="4" t="s">
        <v>12</v>
      </c>
      <c r="H18" s="4" t="s">
        <v>13</v>
      </c>
    </row>
    <row r="19" spans="2:8" x14ac:dyDescent="0.25">
      <c r="B19" s="5" t="s">
        <v>2</v>
      </c>
      <c r="C19" s="24">
        <v>30.93</v>
      </c>
      <c r="D19" s="6">
        <v>56.08</v>
      </c>
      <c r="E19" s="5">
        <f t="shared" ref="E19:E24" si="3">C19/D19</f>
        <v>0.55153352353780316</v>
      </c>
      <c r="F19" s="5">
        <f>E19*1</f>
        <v>0.55153352353780316</v>
      </c>
      <c r="G19" s="7">
        <f>F19*$C$30</f>
        <v>1.9852442322098551</v>
      </c>
      <c r="H19" s="6">
        <f>G19</f>
        <v>1.9852442322098551</v>
      </c>
    </row>
    <row r="20" spans="2:8" x14ac:dyDescent="0.25">
      <c r="B20" s="5" t="s">
        <v>3</v>
      </c>
      <c r="C20" s="24">
        <v>1.51</v>
      </c>
      <c r="D20" s="6">
        <v>40.311399999999999</v>
      </c>
      <c r="E20" s="5">
        <f t="shared" si="3"/>
        <v>3.745838646139802E-2</v>
      </c>
      <c r="F20" s="5">
        <f>E20*1</f>
        <v>3.745838646139802E-2</v>
      </c>
      <c r="G20" s="7">
        <f t="shared" ref="G20:G24" si="4">F20*$C$30</f>
        <v>0.13483141549288091</v>
      </c>
      <c r="H20" s="6">
        <f>G20</f>
        <v>0.13483141549288091</v>
      </c>
    </row>
    <row r="21" spans="2:8" ht="15.75" x14ac:dyDescent="0.3">
      <c r="B21" s="5" t="s">
        <v>14</v>
      </c>
      <c r="C21" s="24">
        <v>39.22</v>
      </c>
      <c r="D21" s="6">
        <v>141.94</v>
      </c>
      <c r="E21" s="5">
        <f t="shared" si="3"/>
        <v>0.27631393546568972</v>
      </c>
      <c r="F21" s="5">
        <f>5*E21</f>
        <v>1.3815696773284487</v>
      </c>
      <c r="G21" s="7">
        <f t="shared" si="4"/>
        <v>4.9729583357308647</v>
      </c>
      <c r="H21" s="6">
        <f>G21*2/5</f>
        <v>1.989183334292346</v>
      </c>
    </row>
    <row r="22" spans="2:8" x14ac:dyDescent="0.25">
      <c r="B22" s="5" t="s">
        <v>5</v>
      </c>
      <c r="C22" s="24">
        <v>0.24</v>
      </c>
      <c r="D22" s="6">
        <v>70.94</v>
      </c>
      <c r="E22" s="5">
        <f t="shared" si="3"/>
        <v>3.3831406822667043E-3</v>
      </c>
      <c r="F22" s="5">
        <f>E22*1</f>
        <v>3.3831406822667043E-3</v>
      </c>
      <c r="G22" s="7">
        <f t="shared" si="4"/>
        <v>1.2177610679297424E-2</v>
      </c>
      <c r="H22" s="6">
        <f>G22</f>
        <v>1.2177610679297424E-2</v>
      </c>
    </row>
    <row r="23" spans="2:8" x14ac:dyDescent="0.25">
      <c r="B23" s="5" t="s">
        <v>6</v>
      </c>
      <c r="C23" s="24">
        <v>17.82</v>
      </c>
      <c r="D23" s="6">
        <v>71.849999999999994</v>
      </c>
      <c r="E23" s="5">
        <f t="shared" si="3"/>
        <v>0.24801670146137789</v>
      </c>
      <c r="F23" s="5">
        <f>E23*1</f>
        <v>0.24801670146137789</v>
      </c>
      <c r="G23" s="7">
        <f t="shared" si="4"/>
        <v>0.89273580853180134</v>
      </c>
      <c r="H23" s="6">
        <f>G23</f>
        <v>0.89273580853180134</v>
      </c>
    </row>
    <row r="24" spans="2:8" ht="15.75" x14ac:dyDescent="0.3">
      <c r="B24" s="5" t="s">
        <v>15</v>
      </c>
      <c r="C24" s="6">
        <v>10.02</v>
      </c>
      <c r="D24" s="6">
        <v>18.015000000000001</v>
      </c>
      <c r="E24" s="5">
        <f t="shared" si="3"/>
        <v>0.55620316402997494</v>
      </c>
      <c r="F24" s="5">
        <f>E24*1</f>
        <v>0.55620316402997494</v>
      </c>
      <c r="G24" s="7">
        <f t="shared" si="4"/>
        <v>2.0020525973553007</v>
      </c>
      <c r="H24" s="6">
        <f>2*G24</f>
        <v>4.0041051947106014</v>
      </c>
    </row>
    <row r="25" spans="2:8" x14ac:dyDescent="0.25">
      <c r="B25" s="5" t="s">
        <v>16</v>
      </c>
      <c r="C25" s="25">
        <f>SUM(C19:C24)</f>
        <v>99.74</v>
      </c>
      <c r="F25" s="5">
        <f>SUM(F19:F24)</f>
        <v>2.7781645935012693</v>
      </c>
    </row>
    <row r="27" spans="2:8" x14ac:dyDescent="0.25">
      <c r="B27" s="10" t="s">
        <v>17</v>
      </c>
      <c r="C27" s="8"/>
      <c r="D27" s="9">
        <v>10</v>
      </c>
    </row>
    <row r="29" spans="2:8" x14ac:dyDescent="0.25">
      <c r="B29" s="11" t="s">
        <v>18</v>
      </c>
      <c r="C29" s="11"/>
      <c r="D29" s="11"/>
      <c r="E29" s="11"/>
    </row>
    <row r="30" spans="2:8" x14ac:dyDescent="0.25">
      <c r="B30" s="12" t="s">
        <v>19</v>
      </c>
      <c r="C30" s="11">
        <f>D27/F25</f>
        <v>3.5994987566223302</v>
      </c>
      <c r="D30" s="11"/>
      <c r="E30" s="11"/>
    </row>
    <row r="31" spans="2:8" x14ac:dyDescent="0.25">
      <c r="B31" s="11"/>
      <c r="C31" s="11"/>
      <c r="D31" s="11"/>
      <c r="E31" s="11"/>
    </row>
    <row r="32" spans="2:8" x14ac:dyDescent="0.25">
      <c r="B32" s="11" t="s">
        <v>20</v>
      </c>
      <c r="C32" s="11"/>
      <c r="D32" s="11"/>
      <c r="E32" s="11"/>
    </row>
    <row r="35" spans="2:6" ht="20.25" x14ac:dyDescent="0.35">
      <c r="B35" s="14" t="s">
        <v>21</v>
      </c>
      <c r="C35" s="13"/>
      <c r="E35" s="15" t="s">
        <v>23</v>
      </c>
    </row>
    <row r="36" spans="2:6" ht="20.25" x14ac:dyDescent="0.35">
      <c r="B36" s="14" t="s">
        <v>22</v>
      </c>
      <c r="C36" s="13"/>
      <c r="E36" s="16" t="s">
        <v>44</v>
      </c>
    </row>
    <row r="39" spans="2:6" x14ac:dyDescent="0.25">
      <c r="B39" s="21" t="s">
        <v>30</v>
      </c>
    </row>
    <row r="40" spans="2:6" x14ac:dyDescent="0.25">
      <c r="B40" s="22" t="s">
        <v>31</v>
      </c>
    </row>
    <row r="42" spans="2:6" x14ac:dyDescent="0.25">
      <c r="B42" s="18" t="s">
        <v>24</v>
      </c>
      <c r="C42" s="18" t="s">
        <v>25</v>
      </c>
      <c r="D42" s="18" t="s">
        <v>26</v>
      </c>
      <c r="F42" s="20"/>
    </row>
    <row r="43" spans="2:6" x14ac:dyDescent="0.25">
      <c r="B43" s="17" t="s">
        <v>27</v>
      </c>
      <c r="C43" s="19" t="s">
        <v>32</v>
      </c>
      <c r="D43" t="s">
        <v>37</v>
      </c>
      <c r="F43" s="20"/>
    </row>
    <row r="44" spans="2:6" x14ac:dyDescent="0.25">
      <c r="B44" s="17" t="s">
        <v>28</v>
      </c>
      <c r="C44" s="19" t="s">
        <v>33</v>
      </c>
      <c r="D44" t="s">
        <v>38</v>
      </c>
      <c r="F44" s="20"/>
    </row>
    <row r="45" spans="2:6" x14ac:dyDescent="0.25">
      <c r="B45" s="17" t="s">
        <v>28</v>
      </c>
      <c r="C45" s="19" t="s">
        <v>34</v>
      </c>
      <c r="D45" s="22" t="s">
        <v>37</v>
      </c>
      <c r="F45" s="20"/>
    </row>
    <row r="46" spans="2:6" x14ac:dyDescent="0.25">
      <c r="B46" s="17" t="s">
        <v>29</v>
      </c>
      <c r="C46" s="19" t="s">
        <v>35</v>
      </c>
      <c r="D46" t="s">
        <v>39</v>
      </c>
    </row>
    <row r="47" spans="2:6" x14ac:dyDescent="0.25">
      <c r="B47" s="17" t="s">
        <v>29</v>
      </c>
      <c r="C47" s="19" t="s">
        <v>36</v>
      </c>
      <c r="D47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sophos</cp:lastModifiedBy>
  <dcterms:created xsi:type="dcterms:W3CDTF">2015-07-02T07:04:28Z</dcterms:created>
  <dcterms:modified xsi:type="dcterms:W3CDTF">2021-08-06T07:20:59Z</dcterms:modified>
</cp:coreProperties>
</file>