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070" windowWidth="8085" windowHeight="96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<sst xmlns="http://schemas.openxmlformats.org/spreadsheetml/2006/main" count="127" uniqueCount="86">
  <si>
    <t>dravite50059</t>
  </si>
  <si>
    <t>#121</t>
  </si>
  <si>
    <t>#122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</si>
  <si>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</si>
  <si>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</si>
  <si>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</si>
  <si>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</si>
  <si>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</si>
  <si>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</si>
  <si>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</si>
  <si>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</si>
  <si>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</si>
  <si>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</si>
  <si>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</si>
  <si>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</si>
  <si>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</si>
  <si>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#136</t>
  </si>
  <si>
    <t>#137</t>
  </si>
  <si>
    <t>#138</t>
  </si>
  <si>
    <t>#139</t>
  </si>
  <si>
    <t>#140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</si>
  <si>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</si>
  <si>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</si>
  <si>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</si>
  <si>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</si>
  <si>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</si>
  <si>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</si>
  <si>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</si>
  <si>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</si>
  <si>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</si>
  <si>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</si>
  <si>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CaO</t>
  </si>
  <si>
    <t>TiO2</t>
  </si>
  <si>
    <t>FeO</t>
  </si>
  <si>
    <t>Totals</t>
  </si>
  <si>
    <t>Na</t>
  </si>
  <si>
    <t>Mg</t>
  </si>
  <si>
    <t>Al</t>
  </si>
  <si>
    <t>Si</t>
  </si>
  <si>
    <t>B</t>
  </si>
  <si>
    <t>K</t>
  </si>
  <si>
    <t>Ca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</si>
  <si>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</si>
  <si>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</si>
  <si>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</si>
  <si>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</si>
  <si>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</si>
  <si>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</si>
  <si>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</si>
  <si>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</si>
  <si>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</si>
  <si>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</si>
  <si>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</si>
  <si>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</si>
  <si>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</si>
  <si>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</si>
  <si>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</si>
  <si>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kspar-OR1</t>
  </si>
  <si>
    <t>PC2</t>
  </si>
  <si>
    <t>boron</t>
  </si>
  <si>
    <t>PET</t>
  </si>
  <si>
    <t>wollast</t>
  </si>
  <si>
    <t>sphene</t>
  </si>
  <si>
    <t>LIF</t>
  </si>
  <si>
    <t>rhod-791</t>
  </si>
  <si>
    <t>fayalite</t>
  </si>
  <si>
    <r>
      <t>NaMg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(BO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</si>
  <si>
    <t>WDS scan</t>
  </si>
  <si>
    <t>ideal</t>
  </si>
  <si>
    <t>measured</t>
  </si>
  <si>
    <t>H</t>
  </si>
  <si>
    <t>H2O*</t>
  </si>
  <si>
    <t>B2O3**</t>
  </si>
  <si>
    <t>Al,Si,Na,Mg,Ca,Ti, Fe</t>
  </si>
  <si>
    <t>(+) charges</t>
  </si>
  <si>
    <t>Cation number normalized to 31 O (including from B2O3 and H2O)</t>
  </si>
  <si>
    <t>average</t>
  </si>
  <si>
    <t>stdev</t>
  </si>
  <si>
    <t>in formula</t>
  </si>
  <si>
    <t>* H2O assued ideal from stoichiometry 3.75%</t>
  </si>
  <si>
    <t>**  = estimated by difference B2O3=100-(total measured + ideal H2O)</t>
  </si>
  <si>
    <t>Al-y</t>
  </si>
  <si>
    <t>Mg-y</t>
  </si>
  <si>
    <t>Fe-y</t>
  </si>
  <si>
    <t>Ti-y</t>
  </si>
  <si>
    <r>
      <t>(Na</t>
    </r>
    <r>
      <rPr>
        <vertAlign val="subscript"/>
        <sz val="14"/>
        <rFont val="Times New Roman"/>
        <family val="1"/>
      </rPr>
      <t>0.79</t>
    </r>
    <r>
      <rPr>
        <sz val="16"/>
        <rFont val="Times New Roman"/>
        <family val="1"/>
      </rPr>
      <t>□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2.44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0.29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0.14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6.00</t>
    </r>
    <r>
      <rPr>
        <sz val="14"/>
        <rFont val="Times New Roman"/>
        <family val="1"/>
      </rPr>
      <t>(BO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</si>
</sst>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0"/>
    <numFmt numFmtId="171" formatCode="0.0000"/>
  </numFmts>
  <fonts count="10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9"/>
      <color indexed="12"/>
      <name val="Arial"/>
      <family val="2"/>
    </font>
    <font>
      <b/>
      <sz val="10"/>
      <name val="Times New Roman"/>
      <family val="1"/>
    </font>
    <font>
      <sz val="8"/>
      <name val="Courier New"/>
      <family val="0"/>
    </font>
    <font>
      <sz val="16"/>
      <name val="Times New Roman"/>
      <family val="1"/>
    </font>
    <font>
      <sz val="14"/>
      <name val="Courier New"/>
      <family val="0"/>
    </font>
    <font>
      <vertAlign val="superscript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15" fontId="4" fillId="3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5" fontId="4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workbookViewId="0" topLeftCell="A1">
      <selection activeCell="F30" sqref="F30"/>
    </sheetView>
  </sheetViews>
  <sheetFormatPr defaultColWidth="9.00390625" defaultRowHeight="13.5"/>
  <cols>
    <col min="1" max="21" width="5.25390625" style="1" customWidth="1"/>
    <col min="22" max="22" width="2.625" style="1" customWidth="1"/>
    <col min="23" max="25" width="5.25390625" style="1" customWidth="1"/>
    <col min="26" max="26" width="3.625" style="1" customWidth="1"/>
    <col min="27" max="16384" width="5.25390625" style="1" customWidth="1"/>
  </cols>
  <sheetData>
    <row r="1" spans="2:28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X1" s="7" t="s">
        <v>67</v>
      </c>
      <c r="Y1" s="7"/>
      <c r="Z1" s="8" t="s">
        <v>73</v>
      </c>
      <c r="AA1" s="7"/>
      <c r="AB1" s="7"/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6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</row>
    <row r="4" spans="1:28" ht="12.75">
      <c r="A4" s="1" t="s">
        <v>30</v>
      </c>
      <c r="B4" s="2">
        <v>37.92</v>
      </c>
      <c r="C4" s="2">
        <v>37.34</v>
      </c>
      <c r="D4" s="2">
        <v>37.67</v>
      </c>
      <c r="E4" s="2">
        <v>36.95</v>
      </c>
      <c r="F4" s="2">
        <v>38.37</v>
      </c>
      <c r="G4" s="2">
        <v>37.47</v>
      </c>
      <c r="H4" s="2">
        <v>35.55</v>
      </c>
      <c r="I4" s="2">
        <v>37.31</v>
      </c>
      <c r="J4" s="2">
        <v>37.8</v>
      </c>
      <c r="K4" s="2">
        <v>37.68</v>
      </c>
      <c r="L4" s="2">
        <v>37.9</v>
      </c>
      <c r="M4" s="2">
        <v>37.56</v>
      </c>
      <c r="N4" s="2">
        <v>37.85</v>
      </c>
      <c r="O4" s="2">
        <v>37.85</v>
      </c>
      <c r="P4" s="2">
        <v>37.69</v>
      </c>
      <c r="Q4" s="2">
        <v>37.77</v>
      </c>
      <c r="R4" s="2">
        <v>37.46</v>
      </c>
      <c r="S4" s="2">
        <v>37.67</v>
      </c>
      <c r="T4" s="2">
        <v>37.99</v>
      </c>
      <c r="U4" s="2">
        <v>37.91</v>
      </c>
      <c r="V4" s="2"/>
      <c r="W4" s="2">
        <f>AVERAGE(B4:U4)</f>
        <v>37.5855</v>
      </c>
      <c r="X4" s="2">
        <f>STDEV(B4:U4)</f>
        <v>0.5648611846237364</v>
      </c>
      <c r="Y4" s="2"/>
      <c r="Z4" s="2"/>
      <c r="AA4" s="2"/>
      <c r="AB4" s="2"/>
    </row>
    <row r="5" spans="1:28" ht="12.75">
      <c r="A5" s="1" t="s">
        <v>29</v>
      </c>
      <c r="B5" s="2">
        <v>33.83</v>
      </c>
      <c r="C5" s="2">
        <v>33.36</v>
      </c>
      <c r="D5" s="2">
        <v>33.84</v>
      </c>
      <c r="E5" s="2">
        <v>32.65</v>
      </c>
      <c r="F5" s="2">
        <v>33.7</v>
      </c>
      <c r="G5" s="2">
        <v>32.99</v>
      </c>
      <c r="H5" s="2">
        <v>33.48</v>
      </c>
      <c r="I5" s="2">
        <v>32.94</v>
      </c>
      <c r="J5" s="2">
        <v>33.39</v>
      </c>
      <c r="K5" s="2">
        <v>34.06</v>
      </c>
      <c r="L5" s="2">
        <v>33.95</v>
      </c>
      <c r="M5" s="2">
        <v>33.69</v>
      </c>
      <c r="N5" s="2">
        <v>33.67</v>
      </c>
      <c r="O5" s="2">
        <v>33.56</v>
      </c>
      <c r="P5" s="2">
        <v>33.71</v>
      </c>
      <c r="Q5" s="2">
        <v>34.12</v>
      </c>
      <c r="R5" s="2">
        <v>33.88</v>
      </c>
      <c r="S5" s="2">
        <v>33.62</v>
      </c>
      <c r="T5" s="2">
        <v>33.74</v>
      </c>
      <c r="U5" s="2">
        <v>33.96</v>
      </c>
      <c r="V5" s="2"/>
      <c r="W5" s="2">
        <f aca="true" t="shared" si="0" ref="W5:W13">AVERAGE(B5:U5)</f>
        <v>33.607</v>
      </c>
      <c r="X5" s="2">
        <f aca="true" t="shared" si="1" ref="X5:X13">STDEV(B5:U5)</f>
        <v>0.38422992020290087</v>
      </c>
      <c r="Y5" s="2"/>
      <c r="Z5" s="2"/>
      <c r="AA5" s="2"/>
      <c r="AB5" s="2"/>
    </row>
    <row r="6" spans="1:28" ht="12.75">
      <c r="A6" s="1" t="s">
        <v>28</v>
      </c>
      <c r="B6" s="2">
        <v>10.36</v>
      </c>
      <c r="C6" s="2">
        <v>10.17</v>
      </c>
      <c r="D6" s="2">
        <v>10.27</v>
      </c>
      <c r="E6" s="2">
        <v>10.13</v>
      </c>
      <c r="F6" s="2">
        <v>10.29</v>
      </c>
      <c r="G6" s="2">
        <v>10.15</v>
      </c>
      <c r="H6" s="2">
        <v>10.27</v>
      </c>
      <c r="I6" s="2">
        <v>10.42</v>
      </c>
      <c r="J6" s="2">
        <v>10.44</v>
      </c>
      <c r="K6" s="2">
        <v>10.21</v>
      </c>
      <c r="L6" s="2">
        <v>10.2</v>
      </c>
      <c r="M6" s="2">
        <v>10.14</v>
      </c>
      <c r="N6" s="2">
        <v>10.28</v>
      </c>
      <c r="O6" s="2">
        <v>10.04</v>
      </c>
      <c r="P6" s="2">
        <v>10.23</v>
      </c>
      <c r="Q6" s="2">
        <v>10.25</v>
      </c>
      <c r="R6" s="2">
        <v>10.12</v>
      </c>
      <c r="S6" s="2">
        <v>10.22</v>
      </c>
      <c r="T6" s="2">
        <v>10.25</v>
      </c>
      <c r="U6" s="2">
        <v>10.07</v>
      </c>
      <c r="V6" s="2"/>
      <c r="W6" s="2">
        <f t="shared" si="0"/>
        <v>10.2255</v>
      </c>
      <c r="X6" s="2">
        <f t="shared" si="1"/>
        <v>0.1051552736622872</v>
      </c>
      <c r="Y6" s="2"/>
      <c r="Z6" s="2"/>
      <c r="AA6" s="2"/>
      <c r="AB6" s="2"/>
    </row>
    <row r="7" spans="1:28" ht="12.75">
      <c r="A7" s="1" t="s">
        <v>27</v>
      </c>
      <c r="B7" s="2">
        <v>2.64</v>
      </c>
      <c r="C7" s="2">
        <v>2.62</v>
      </c>
      <c r="D7" s="2">
        <v>2.61</v>
      </c>
      <c r="E7" s="2">
        <v>2.55</v>
      </c>
      <c r="F7" s="2">
        <v>2.57</v>
      </c>
      <c r="G7" s="2">
        <v>2.62</v>
      </c>
      <c r="H7" s="2">
        <v>2.57</v>
      </c>
      <c r="I7" s="2">
        <v>2.68</v>
      </c>
      <c r="J7" s="2">
        <v>2.59</v>
      </c>
      <c r="K7" s="2">
        <v>2.58</v>
      </c>
      <c r="L7" s="2">
        <v>2.61</v>
      </c>
      <c r="M7" s="2">
        <v>2.58</v>
      </c>
      <c r="N7" s="2">
        <v>2.59</v>
      </c>
      <c r="O7" s="2">
        <v>2.56</v>
      </c>
      <c r="P7" s="2">
        <v>2.59</v>
      </c>
      <c r="Q7" s="2">
        <v>2.49</v>
      </c>
      <c r="R7" s="2">
        <v>2.55</v>
      </c>
      <c r="S7" s="2">
        <v>2.59</v>
      </c>
      <c r="T7" s="2">
        <v>2.64</v>
      </c>
      <c r="U7" s="2">
        <v>2.6</v>
      </c>
      <c r="V7" s="2"/>
      <c r="W7" s="2">
        <f t="shared" si="0"/>
        <v>2.5915000000000004</v>
      </c>
      <c r="X7" s="2">
        <f t="shared" si="1"/>
        <v>0.040298230338579204</v>
      </c>
      <c r="Y7" s="2"/>
      <c r="Z7" s="2"/>
      <c r="AA7" s="2"/>
      <c r="AB7" s="2"/>
    </row>
    <row r="8" spans="1:28" ht="12.75">
      <c r="A8" s="1" t="s">
        <v>33</v>
      </c>
      <c r="B8" s="2">
        <v>0.6</v>
      </c>
      <c r="C8" s="2">
        <v>0.57</v>
      </c>
      <c r="D8" s="2">
        <v>0.64</v>
      </c>
      <c r="E8" s="2">
        <v>0.63</v>
      </c>
      <c r="F8" s="2">
        <v>0.61</v>
      </c>
      <c r="G8" s="2">
        <v>0.65</v>
      </c>
      <c r="H8" s="2">
        <v>0.53</v>
      </c>
      <c r="I8" s="2">
        <v>0.63</v>
      </c>
      <c r="J8" s="2">
        <v>0.54</v>
      </c>
      <c r="K8" s="2">
        <v>0.62</v>
      </c>
      <c r="L8" s="2">
        <v>0.55</v>
      </c>
      <c r="M8" s="2">
        <v>0.55</v>
      </c>
      <c r="N8" s="2">
        <v>0.51</v>
      </c>
      <c r="O8" s="2">
        <v>0.47</v>
      </c>
      <c r="P8" s="2">
        <v>0.61</v>
      </c>
      <c r="Q8" s="2">
        <v>0.46</v>
      </c>
      <c r="R8" s="2">
        <v>0.55</v>
      </c>
      <c r="S8" s="2">
        <v>0.5</v>
      </c>
      <c r="T8" s="2">
        <v>0.56</v>
      </c>
      <c r="U8" s="2">
        <v>0.57</v>
      </c>
      <c r="V8" s="2"/>
      <c r="W8" s="2">
        <f t="shared" si="0"/>
        <v>0.5675000000000001</v>
      </c>
      <c r="X8" s="2">
        <f t="shared" si="1"/>
        <v>0.055901699437493575</v>
      </c>
      <c r="Y8" s="2"/>
      <c r="Z8" s="2"/>
      <c r="AA8" s="2"/>
      <c r="AB8" s="2"/>
    </row>
    <row r="9" spans="1:28" ht="12.75">
      <c r="A9" s="1" t="s">
        <v>32</v>
      </c>
      <c r="B9" s="2">
        <v>0.5</v>
      </c>
      <c r="C9" s="2">
        <v>0.49</v>
      </c>
      <c r="D9" s="2">
        <v>0.48</v>
      </c>
      <c r="E9" s="2">
        <v>0.5</v>
      </c>
      <c r="F9" s="2">
        <v>0.49</v>
      </c>
      <c r="G9" s="2">
        <v>0.47</v>
      </c>
      <c r="H9" s="2">
        <v>0.49</v>
      </c>
      <c r="I9" s="2">
        <v>0.5</v>
      </c>
      <c r="J9" s="2">
        <v>0.44</v>
      </c>
      <c r="K9" s="2">
        <v>0.5</v>
      </c>
      <c r="L9" s="2">
        <v>0.4</v>
      </c>
      <c r="M9" s="2">
        <v>0.4</v>
      </c>
      <c r="N9" s="2">
        <v>0.43</v>
      </c>
      <c r="O9" s="2">
        <v>0.35</v>
      </c>
      <c r="P9" s="2">
        <v>0.4</v>
      </c>
      <c r="Q9" s="2">
        <v>0.33</v>
      </c>
      <c r="R9" s="2">
        <v>0.38</v>
      </c>
      <c r="S9" s="2">
        <v>0.44</v>
      </c>
      <c r="T9" s="2">
        <v>0.46</v>
      </c>
      <c r="U9" s="2">
        <v>0.41</v>
      </c>
      <c r="V9" s="2"/>
      <c r="W9" s="2">
        <f t="shared" si="0"/>
        <v>0.44300000000000006</v>
      </c>
      <c r="X9" s="2">
        <f t="shared" si="1"/>
        <v>0.05341988590896009</v>
      </c>
      <c r="Y9" s="2"/>
      <c r="Z9" s="2"/>
      <c r="AA9" s="2"/>
      <c r="AB9" s="2"/>
    </row>
    <row r="10" spans="1:28" ht="12.75">
      <c r="A10" s="1" t="s">
        <v>31</v>
      </c>
      <c r="B10" s="2">
        <v>0.32</v>
      </c>
      <c r="C10" s="2">
        <v>0.3</v>
      </c>
      <c r="D10" s="2">
        <v>0.32</v>
      </c>
      <c r="E10" s="2">
        <v>0.31</v>
      </c>
      <c r="F10" s="2">
        <v>0.31</v>
      </c>
      <c r="G10" s="2">
        <v>0.33</v>
      </c>
      <c r="H10" s="2">
        <v>0.31</v>
      </c>
      <c r="I10" s="2">
        <v>0.3</v>
      </c>
      <c r="J10" s="2">
        <v>0.29</v>
      </c>
      <c r="K10" s="2">
        <v>0.33</v>
      </c>
      <c r="L10" s="2">
        <v>0.3</v>
      </c>
      <c r="M10" s="2">
        <v>0.32</v>
      </c>
      <c r="N10" s="2">
        <v>0.28</v>
      </c>
      <c r="O10" s="2">
        <v>0.31</v>
      </c>
      <c r="P10" s="2">
        <v>0.31</v>
      </c>
      <c r="Q10" s="2">
        <v>0.33</v>
      </c>
      <c r="R10" s="2">
        <v>0.27</v>
      </c>
      <c r="S10" s="2">
        <v>0.31</v>
      </c>
      <c r="T10" s="2">
        <v>0.34</v>
      </c>
      <c r="U10" s="2">
        <v>0.3</v>
      </c>
      <c r="V10" s="2"/>
      <c r="W10" s="2">
        <f t="shared" si="0"/>
        <v>0.3094999999999999</v>
      </c>
      <c r="X10" s="2">
        <f t="shared" si="1"/>
        <v>0.01731290969494605</v>
      </c>
      <c r="Y10" s="2"/>
      <c r="Z10" s="2"/>
      <c r="AA10" s="2"/>
      <c r="AB10" s="2"/>
    </row>
    <row r="11" spans="1:28" ht="12.75">
      <c r="A11" s="1" t="s">
        <v>71</v>
      </c>
      <c r="B11" s="2">
        <v>3.75</v>
      </c>
      <c r="C11" s="2">
        <v>3.75</v>
      </c>
      <c r="D11" s="2">
        <v>3.75</v>
      </c>
      <c r="E11" s="2">
        <v>3.75</v>
      </c>
      <c r="F11" s="2">
        <v>3.75</v>
      </c>
      <c r="G11" s="2">
        <v>3.75</v>
      </c>
      <c r="H11" s="2">
        <v>3.75</v>
      </c>
      <c r="I11" s="2">
        <v>3.75</v>
      </c>
      <c r="J11" s="2">
        <v>3.75</v>
      </c>
      <c r="K11" s="2">
        <v>3.75</v>
      </c>
      <c r="L11" s="2">
        <v>3.75</v>
      </c>
      <c r="M11" s="2">
        <v>3.75</v>
      </c>
      <c r="N11" s="2">
        <v>3.75</v>
      </c>
      <c r="O11" s="2">
        <v>3.75</v>
      </c>
      <c r="P11" s="2">
        <v>3.75</v>
      </c>
      <c r="Q11" s="2">
        <v>3.75</v>
      </c>
      <c r="R11" s="2">
        <v>3.75</v>
      </c>
      <c r="S11" s="2">
        <v>3.75</v>
      </c>
      <c r="T11" s="2">
        <v>3.75</v>
      </c>
      <c r="U11" s="2">
        <v>3.75</v>
      </c>
      <c r="V11" s="2"/>
      <c r="W11" s="2">
        <f t="shared" si="0"/>
        <v>3.75</v>
      </c>
      <c r="X11" s="2">
        <f t="shared" si="1"/>
        <v>0</v>
      </c>
      <c r="Y11" s="2"/>
      <c r="Z11" s="2"/>
      <c r="AA11" s="2"/>
      <c r="AB11" s="2"/>
    </row>
    <row r="12" spans="1:28" ht="12.75">
      <c r="A12" s="1" t="s">
        <v>72</v>
      </c>
      <c r="B12" s="2">
        <f>100-SUM(B4:B10)-B11</f>
        <v>10.080000000000013</v>
      </c>
      <c r="C12" s="2">
        <f>100-SUM(C4:C10)-C11</f>
        <v>11.400000000000006</v>
      </c>
      <c r="D12" s="2">
        <f>100-SUM(D4:D10)-D11</f>
        <v>10.420000000000002</v>
      </c>
      <c r="E12" s="2">
        <f>100-SUM(E4:E10)-E11</f>
        <v>12.530000000000015</v>
      </c>
      <c r="F12" s="2">
        <f>100-SUM(F4:F10)-F11</f>
        <v>9.910000000000025</v>
      </c>
      <c r="G12" s="2">
        <f>100-SUM(G4:G10)-G11</f>
        <v>11.569999999999979</v>
      </c>
      <c r="H12" s="2">
        <f>100-SUM(H4:H10)-H11</f>
        <v>13.050000000000011</v>
      </c>
      <c r="I12" s="2">
        <f>100-SUM(I4:I10)-I11</f>
        <v>11.469999999999999</v>
      </c>
      <c r="J12" s="2">
        <f>100-SUM(J4:J10)-J11</f>
        <v>10.759999999999991</v>
      </c>
      <c r="K12" s="2">
        <f>100-SUM(K4:K10)-K11</f>
        <v>10.269999999999982</v>
      </c>
      <c r="L12" s="2">
        <f>100-SUM(L4:L10)-L11</f>
        <v>10.340000000000003</v>
      </c>
      <c r="M12" s="2">
        <f>100-SUM(M4:M10)-M11</f>
        <v>11.010000000000005</v>
      </c>
      <c r="N12" s="2">
        <f>100-SUM(N4:N10)-N11</f>
        <v>10.639999999999972</v>
      </c>
      <c r="O12" s="2">
        <f>100-SUM(O4:O10)-O11</f>
        <v>11.110000000000014</v>
      </c>
      <c r="P12" s="2">
        <f>100-SUM(P4:P10)-P11</f>
        <v>10.70999999999998</v>
      </c>
      <c r="Q12" s="2">
        <f>100-SUM(Q4:Q10)-Q11</f>
        <v>10.500000000000014</v>
      </c>
      <c r="R12" s="2">
        <f>100-SUM(R4:R10)-R11</f>
        <v>11.040000000000006</v>
      </c>
      <c r="S12" s="2">
        <f>100-SUM(S4:S10)-S11</f>
        <v>10.900000000000006</v>
      </c>
      <c r="T12" s="2">
        <f>100-SUM(T4:T10)-T11</f>
        <v>10.269999999999996</v>
      </c>
      <c r="U12" s="2">
        <f>100-SUM(U4:U10)-U11</f>
        <v>10.430000000000021</v>
      </c>
      <c r="V12" s="2"/>
      <c r="W12" s="2">
        <f t="shared" si="0"/>
        <v>10.9205</v>
      </c>
      <c r="X12" s="2">
        <f t="shared" si="1"/>
        <v>0.7902396372053911</v>
      </c>
      <c r="Y12" s="2"/>
      <c r="Z12" s="2"/>
      <c r="AA12" s="2"/>
      <c r="AB12" s="2"/>
    </row>
    <row r="13" spans="1:28" ht="12.75">
      <c r="A13" s="1" t="s">
        <v>34</v>
      </c>
      <c r="B13" s="2">
        <f>SUM(B4:B12)</f>
        <v>100</v>
      </c>
      <c r="C13" s="2">
        <f aca="true" t="shared" si="2" ref="C13:U13">SUM(C4:C12)</f>
        <v>100</v>
      </c>
      <c r="D13" s="2">
        <f t="shared" si="2"/>
        <v>100</v>
      </c>
      <c r="E13" s="2">
        <f t="shared" si="2"/>
        <v>100</v>
      </c>
      <c r="F13" s="2">
        <f t="shared" si="2"/>
        <v>100</v>
      </c>
      <c r="G13" s="2">
        <f t="shared" si="2"/>
        <v>100</v>
      </c>
      <c r="H13" s="2">
        <f t="shared" si="2"/>
        <v>100</v>
      </c>
      <c r="I13" s="2">
        <f t="shared" si="2"/>
        <v>100</v>
      </c>
      <c r="J13" s="2">
        <f t="shared" si="2"/>
        <v>100</v>
      </c>
      <c r="K13" s="2">
        <f t="shared" si="2"/>
        <v>100</v>
      </c>
      <c r="L13" s="2">
        <f t="shared" si="2"/>
        <v>100</v>
      </c>
      <c r="M13" s="2">
        <f t="shared" si="2"/>
        <v>100</v>
      </c>
      <c r="N13" s="2">
        <f t="shared" si="2"/>
        <v>100</v>
      </c>
      <c r="O13" s="2">
        <f t="shared" si="2"/>
        <v>100</v>
      </c>
      <c r="P13" s="2">
        <f t="shared" si="2"/>
        <v>100</v>
      </c>
      <c r="Q13" s="2">
        <f t="shared" si="2"/>
        <v>100</v>
      </c>
      <c r="R13" s="2">
        <f t="shared" si="2"/>
        <v>100</v>
      </c>
      <c r="S13" s="2">
        <f t="shared" si="2"/>
        <v>100</v>
      </c>
      <c r="T13" s="2">
        <f t="shared" si="2"/>
        <v>100</v>
      </c>
      <c r="U13" s="2">
        <f t="shared" si="2"/>
        <v>100</v>
      </c>
      <c r="V13" s="2"/>
      <c r="W13" s="2">
        <f t="shared" si="0"/>
        <v>100</v>
      </c>
      <c r="X13" s="2">
        <f t="shared" si="1"/>
        <v>0</v>
      </c>
      <c r="Y13" s="2"/>
      <c r="Z13" s="2"/>
      <c r="AA13" s="2"/>
      <c r="AB13" s="2"/>
    </row>
    <row r="14" spans="1:28" ht="12.75">
      <c r="A14" s="1" t="s">
        <v>79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>
      <c r="A15" s="1" t="s">
        <v>80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8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>
      <c r="A17" s="1" t="s">
        <v>75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 t="s">
        <v>76</v>
      </c>
      <c r="X17" s="2" t="s">
        <v>77</v>
      </c>
      <c r="Y17" s="2" t="s">
        <v>78</v>
      </c>
      <c r="Z17" s="2"/>
      <c r="AA17" s="2" t="s">
        <v>74</v>
      </c>
      <c r="AB17" s="2"/>
    </row>
    <row r="18" spans="1:31" ht="12.75">
      <c r="A18" s="1" t="s">
        <v>38</v>
      </c>
      <c r="B18" s="2">
        <v>6.065839967395729</v>
      </c>
      <c r="C18" s="2">
        <v>5.939896079582575</v>
      </c>
      <c r="D18" s="2">
        <v>6.01784991234821</v>
      </c>
      <c r="E18" s="2">
        <v>5.85382801526515</v>
      </c>
      <c r="F18" s="2">
        <v>6.1371615682965235</v>
      </c>
      <c r="G18" s="2">
        <v>5.959164488989025</v>
      </c>
      <c r="H18" s="2">
        <v>5.6273564563179</v>
      </c>
      <c r="I18" s="2">
        <v>5.939533995059852</v>
      </c>
      <c r="J18" s="2">
        <v>6.02610750397906</v>
      </c>
      <c r="K18" s="2">
        <v>6.021134608162991</v>
      </c>
      <c r="L18" s="2">
        <v>6.051274058344509</v>
      </c>
      <c r="M18" s="2">
        <v>5.981647345844682</v>
      </c>
      <c r="N18" s="2">
        <v>6.034235565579422</v>
      </c>
      <c r="O18" s="2">
        <v>6.018932910966462</v>
      </c>
      <c r="P18" s="2">
        <v>6.0115551056173695</v>
      </c>
      <c r="Q18" s="2">
        <v>6.021707122713634</v>
      </c>
      <c r="R18" s="2">
        <v>5.963546371750874</v>
      </c>
      <c r="S18" s="2">
        <v>6.0007669133283175</v>
      </c>
      <c r="T18" s="2">
        <v>6.069015617350261</v>
      </c>
      <c r="U18" s="2">
        <v>6.049786791373682</v>
      </c>
      <c r="V18" s="2"/>
      <c r="W18" s="2">
        <f aca="true" t="shared" si="3" ref="W18:W27">AVERAGE(B18:U18)</f>
        <v>5.989517019913311</v>
      </c>
      <c r="X18" s="2">
        <f aca="true" t="shared" si="4" ref="X18:X27">STDEV(B18:U18)</f>
        <v>0.1039319825932663</v>
      </c>
      <c r="Y18" s="4">
        <v>6</v>
      </c>
      <c r="Z18" s="9">
        <v>4</v>
      </c>
      <c r="AA18" s="2">
        <f>Y18*Z18</f>
        <v>24</v>
      </c>
      <c r="AB18" s="2"/>
      <c r="AC18" s="2"/>
      <c r="AD18" s="2"/>
      <c r="AE18" s="2"/>
    </row>
    <row r="19" spans="1:31" ht="12.75">
      <c r="A19" s="1" t="s">
        <v>37</v>
      </c>
      <c r="B19" s="2">
        <v>6.37793881469183</v>
      </c>
      <c r="C19" s="2">
        <v>6.254409409493498</v>
      </c>
      <c r="D19" s="2">
        <v>6.371355199164434</v>
      </c>
      <c r="E19" s="2">
        <v>6.096273361173429</v>
      </c>
      <c r="F19" s="2">
        <v>6.352744511174905</v>
      </c>
      <c r="G19" s="2">
        <v>6.183576342026776</v>
      </c>
      <c r="H19" s="2">
        <v>6.246057834361224</v>
      </c>
      <c r="I19" s="2">
        <v>6.180255778623177</v>
      </c>
      <c r="J19" s="2">
        <v>6.273605786035244</v>
      </c>
      <c r="K19" s="2">
        <v>6.414573962397406</v>
      </c>
      <c r="L19" s="2">
        <v>6.388562121002149</v>
      </c>
      <c r="M19" s="2">
        <v>6.323419057168511</v>
      </c>
      <c r="N19" s="2">
        <v>6.326379261535794</v>
      </c>
      <c r="O19" s="2">
        <v>6.289719851110659</v>
      </c>
      <c r="P19" s="2">
        <v>6.336875559353516</v>
      </c>
      <c r="Q19" s="2">
        <v>6.411171548814047</v>
      </c>
      <c r="R19" s="2">
        <v>6.356762129866521</v>
      </c>
      <c r="S19" s="2">
        <v>6.311964940834668</v>
      </c>
      <c r="T19" s="2">
        <v>6.352574558407539</v>
      </c>
      <c r="U19" s="2">
        <v>6.387187975998646</v>
      </c>
      <c r="V19" s="2"/>
      <c r="W19" s="2">
        <f t="shared" si="3"/>
        <v>6.3117704001616985</v>
      </c>
      <c r="X19" s="2">
        <f t="shared" si="4"/>
        <v>0.08461368934659123</v>
      </c>
      <c r="Y19" s="4">
        <v>6</v>
      </c>
      <c r="Z19" s="9">
        <v>3</v>
      </c>
      <c r="AA19" s="2">
        <f aca="true" t="shared" si="5" ref="AA19:AA27">Y19*Z19</f>
        <v>18</v>
      </c>
      <c r="AB19" s="2"/>
      <c r="AC19" s="2"/>
      <c r="AD19" s="2"/>
      <c r="AE19" s="2"/>
    </row>
    <row r="20" spans="1:31" ht="12.75">
      <c r="A20" s="1" t="s">
        <v>81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>
        <v>0.31</v>
      </c>
      <c r="X20" s="2"/>
      <c r="Y20" s="4">
        <v>0.29</v>
      </c>
      <c r="Z20" s="9">
        <v>3</v>
      </c>
      <c r="AA20" s="2">
        <f t="shared" si="5"/>
        <v>0.8699999999999999</v>
      </c>
      <c r="AB20" s="2"/>
      <c r="AC20" s="2"/>
      <c r="AD20" s="2"/>
      <c r="AE20" s="2"/>
    </row>
    <row r="21" spans="1:31" ht="12.75">
      <c r="A21" s="1" t="s">
        <v>82</v>
      </c>
      <c r="B21" s="2">
        <v>2.4705344863412675</v>
      </c>
      <c r="C21" s="2">
        <v>2.4117596882097163</v>
      </c>
      <c r="D21" s="2">
        <v>2.4458212897296034</v>
      </c>
      <c r="E21" s="2">
        <v>2.392453507828595</v>
      </c>
      <c r="F21" s="2">
        <v>2.4535769209252227</v>
      </c>
      <c r="G21" s="2">
        <v>2.406446816357819</v>
      </c>
      <c r="H21" s="2">
        <v>2.4235043848912228</v>
      </c>
      <c r="I21" s="2">
        <v>2.472881968600805</v>
      </c>
      <c r="J21" s="2">
        <v>2.4811562773811633</v>
      </c>
      <c r="K21" s="2">
        <v>2.4322136971703845</v>
      </c>
      <c r="L21" s="2">
        <v>2.4278191329540553</v>
      </c>
      <c r="M21" s="2">
        <v>2.4073637804053614</v>
      </c>
      <c r="N21" s="2">
        <v>2.443194469432048</v>
      </c>
      <c r="O21" s="2">
        <v>2.3801036869344476</v>
      </c>
      <c r="P21" s="2">
        <v>2.432455334106126</v>
      </c>
      <c r="Q21" s="2">
        <v>2.4361557758135617</v>
      </c>
      <c r="R21" s="2">
        <v>2.401739416638959</v>
      </c>
      <c r="S21" s="2">
        <v>2.4270044857651287</v>
      </c>
      <c r="T21" s="2">
        <v>2.441076402352755</v>
      </c>
      <c r="U21" s="2">
        <v>2.395655142841585</v>
      </c>
      <c r="V21" s="2"/>
      <c r="W21" s="2">
        <f t="shared" si="3"/>
        <v>2.4291458332339912</v>
      </c>
      <c r="X21" s="2">
        <f t="shared" si="4"/>
        <v>0.027691402257974295</v>
      </c>
      <c r="Y21" s="4">
        <v>2.44</v>
      </c>
      <c r="Z21" s="9">
        <v>2</v>
      </c>
      <c r="AA21" s="2">
        <f t="shared" si="5"/>
        <v>4.88</v>
      </c>
      <c r="AB21" s="2"/>
      <c r="AC21" s="2"/>
      <c r="AD21" s="2"/>
      <c r="AE21" s="2"/>
    </row>
    <row r="22" spans="1:31" ht="12.75">
      <c r="A22" s="1" t="s">
        <v>83</v>
      </c>
      <c r="B22" s="2">
        <v>0.08026567532558275</v>
      </c>
      <c r="C22" s="2">
        <v>0.07582900947341027</v>
      </c>
      <c r="D22" s="2">
        <v>0.0855030683133672</v>
      </c>
      <c r="E22" s="2">
        <v>0.0834683944034318</v>
      </c>
      <c r="F22" s="2">
        <v>0.08159463172601132</v>
      </c>
      <c r="G22" s="2">
        <v>0.0864512009753098</v>
      </c>
      <c r="H22" s="2">
        <v>0.07016114764553702</v>
      </c>
      <c r="I22" s="2">
        <v>0.08387328765861574</v>
      </c>
      <c r="J22" s="2">
        <v>0.07199375554781333</v>
      </c>
      <c r="K22" s="2">
        <v>0.08285431397797222</v>
      </c>
      <c r="L22" s="2">
        <v>0.0734389224302537</v>
      </c>
      <c r="M22" s="2">
        <v>0.07325105855486638</v>
      </c>
      <c r="N22" s="2">
        <v>0.06799587181716463</v>
      </c>
      <c r="O22" s="2">
        <v>0.06250395097612894</v>
      </c>
      <c r="P22" s="2">
        <v>0.0813666665442806</v>
      </c>
      <c r="Q22" s="2">
        <v>0.061331907189703966</v>
      </c>
      <c r="R22" s="2">
        <v>0.07322434761790073</v>
      </c>
      <c r="S22" s="2">
        <v>0.06660964759996911</v>
      </c>
      <c r="T22" s="2">
        <v>0.0748157411428288</v>
      </c>
      <c r="U22" s="2">
        <v>0.07607065130386992</v>
      </c>
      <c r="V22" s="2"/>
      <c r="W22" s="2">
        <f t="shared" si="3"/>
        <v>0.07563016251120092</v>
      </c>
      <c r="X22" s="2">
        <f t="shared" si="4"/>
        <v>0.007479039175804433</v>
      </c>
      <c r="Y22" s="4">
        <v>0.08</v>
      </c>
      <c r="Z22" s="9">
        <v>2</v>
      </c>
      <c r="AA22" s="2">
        <f t="shared" si="5"/>
        <v>0.16</v>
      </c>
      <c r="AB22" s="2"/>
      <c r="AC22" s="2"/>
      <c r="AD22" s="2"/>
      <c r="AE22" s="2"/>
    </row>
    <row r="23" spans="1:31" ht="12.75">
      <c r="A23" s="1" t="s">
        <v>84</v>
      </c>
      <c r="B23" s="2">
        <v>0.06016197680853107</v>
      </c>
      <c r="C23" s="2">
        <v>0.05863137608856603</v>
      </c>
      <c r="D23" s="2">
        <v>0.05767883012078459</v>
      </c>
      <c r="E23" s="2">
        <v>0.05958336057367709</v>
      </c>
      <c r="F23" s="2">
        <v>0.05895237573718144</v>
      </c>
      <c r="G23" s="2">
        <v>0.05622494147679261</v>
      </c>
      <c r="H23" s="2">
        <v>0.058343217340264666</v>
      </c>
      <c r="I23" s="2">
        <v>0.05987239094247596</v>
      </c>
      <c r="J23" s="2">
        <v>0.0527627260341033</v>
      </c>
      <c r="K23" s="2">
        <v>0.06009895499531572</v>
      </c>
      <c r="L23" s="2">
        <v>0.04803934503038449</v>
      </c>
      <c r="M23" s="2">
        <v>0.047916455733676096</v>
      </c>
      <c r="N23" s="2">
        <v>0.051564914966704865</v>
      </c>
      <c r="O23" s="2">
        <v>0.04186500399685237</v>
      </c>
      <c r="P23" s="2">
        <v>0.04798993484314805</v>
      </c>
      <c r="Q23" s="2">
        <v>0.03957455662490996</v>
      </c>
      <c r="R23" s="2">
        <v>0.0455040338864289</v>
      </c>
      <c r="S23" s="2">
        <v>0.05272217132815278</v>
      </c>
      <c r="T23" s="2">
        <v>0.05527595659308455</v>
      </c>
      <c r="U23" s="2">
        <v>0.04921524093988638</v>
      </c>
      <c r="V23" s="2"/>
      <c r="W23" s="2">
        <f t="shared" si="3"/>
        <v>0.05309888820304605</v>
      </c>
      <c r="X23" s="2">
        <f t="shared" si="4"/>
        <v>0.006397851271520668</v>
      </c>
      <c r="Y23" s="4">
        <v>0.05</v>
      </c>
      <c r="Z23" s="9">
        <v>4</v>
      </c>
      <c r="AA23" s="2">
        <f t="shared" si="5"/>
        <v>0.2</v>
      </c>
      <c r="AB23" s="2"/>
      <c r="AC23" s="2"/>
      <c r="AD23" s="2"/>
      <c r="AE23" s="2"/>
    </row>
    <row r="24" spans="1:31" ht="12.75">
      <c r="A24" s="1" t="s">
        <v>35</v>
      </c>
      <c r="B24" s="2">
        <v>0.8187917001070355</v>
      </c>
      <c r="C24" s="2">
        <v>0.8080769330442129</v>
      </c>
      <c r="D24" s="2">
        <v>0.8084126940004567</v>
      </c>
      <c r="E24" s="2">
        <v>0.7832719634690871</v>
      </c>
      <c r="F24" s="2">
        <v>0.7969953105674604</v>
      </c>
      <c r="G24" s="2">
        <v>0.8078855804157793</v>
      </c>
      <c r="H24" s="2">
        <v>0.7887599107270895</v>
      </c>
      <c r="I24" s="2">
        <v>0.8271967177707261</v>
      </c>
      <c r="J24" s="2">
        <v>0.8005560141551589</v>
      </c>
      <c r="K24" s="2">
        <v>0.7993445778547699</v>
      </c>
      <c r="L24" s="2">
        <v>0.8079695705208724</v>
      </c>
      <c r="M24" s="2">
        <v>0.796639456620282</v>
      </c>
      <c r="N24" s="2">
        <v>0.8005768463745436</v>
      </c>
      <c r="O24" s="2">
        <v>0.7892970310369644</v>
      </c>
      <c r="P24" s="2">
        <v>0.8009535751818594</v>
      </c>
      <c r="Q24" s="2">
        <v>0.7696953739825361</v>
      </c>
      <c r="R24" s="2">
        <v>0.7870890910522241</v>
      </c>
      <c r="S24" s="2">
        <v>0.7999406874616518</v>
      </c>
      <c r="T24" s="2">
        <v>0.8177108748534291</v>
      </c>
      <c r="U24" s="2">
        <v>0.8044638221944362</v>
      </c>
      <c r="V24" s="2"/>
      <c r="W24" s="2">
        <f>AVERAGE(B24:U24)</f>
        <v>0.8006813865695287</v>
      </c>
      <c r="X24" s="2">
        <f>STDEV(B24:U24)</f>
        <v>0.013192699727115016</v>
      </c>
      <c r="Y24" s="4">
        <v>0.79</v>
      </c>
      <c r="Z24" s="9">
        <v>1</v>
      </c>
      <c r="AA24" s="2">
        <f>Y24*Z24</f>
        <v>0.79</v>
      </c>
      <c r="AB24" s="2"/>
      <c r="AC24" s="2"/>
      <c r="AD24" s="2"/>
      <c r="AE24" s="2"/>
    </row>
    <row r="25" spans="1:31" ht="12.75">
      <c r="A25" s="1" t="s">
        <v>41</v>
      </c>
      <c r="B25" s="2">
        <v>0.05484609786437506</v>
      </c>
      <c r="C25" s="2">
        <v>0.05113272338279841</v>
      </c>
      <c r="D25" s="2">
        <v>0.05477329233585637</v>
      </c>
      <c r="E25" s="2">
        <v>0.052621151344524435</v>
      </c>
      <c r="F25" s="2">
        <v>0.053126424447787736</v>
      </c>
      <c r="G25" s="2">
        <v>0.05623267666854751</v>
      </c>
      <c r="H25" s="2">
        <v>0.05257746595127504</v>
      </c>
      <c r="I25" s="2">
        <v>0.051170718417214586</v>
      </c>
      <c r="J25" s="2">
        <v>0.04953546104039602</v>
      </c>
      <c r="K25" s="2">
        <v>0.05650078976815409</v>
      </c>
      <c r="L25" s="2">
        <v>0.051321814587691424</v>
      </c>
      <c r="M25" s="2">
        <v>0.054603230310380516</v>
      </c>
      <c r="N25" s="2">
        <v>0.047828586266269305</v>
      </c>
      <c r="O25" s="2">
        <v>0.052818790110595565</v>
      </c>
      <c r="P25" s="2">
        <v>0.05297799587169451</v>
      </c>
      <c r="Q25" s="2">
        <v>0.05637151675594548</v>
      </c>
      <c r="R25" s="2">
        <v>0.04605467564951885</v>
      </c>
      <c r="S25" s="2">
        <v>0.05291099977713626</v>
      </c>
      <c r="T25" s="2">
        <v>0.058197055890321925</v>
      </c>
      <c r="U25" s="2">
        <v>0.051295666364124554</v>
      </c>
      <c r="V25" s="2"/>
      <c r="W25" s="2">
        <f t="shared" si="3"/>
        <v>0.052844856640230385</v>
      </c>
      <c r="X25" s="2">
        <f t="shared" si="4"/>
        <v>0.0029880574888366583</v>
      </c>
      <c r="Y25" s="4">
        <v>0.05</v>
      </c>
      <c r="Z25" s="9">
        <v>2</v>
      </c>
      <c r="AA25" s="2">
        <f t="shared" si="5"/>
        <v>0.1</v>
      </c>
      <c r="AB25" s="2"/>
      <c r="AC25" s="2"/>
      <c r="AD25" s="2"/>
      <c r="AE25" s="2"/>
    </row>
    <row r="26" spans="1:31" ht="12.75">
      <c r="A26" s="1" t="s">
        <v>70</v>
      </c>
      <c r="B26" s="2">
        <v>4.001325413560009</v>
      </c>
      <c r="C26" s="2">
        <v>3.979108543173544</v>
      </c>
      <c r="D26" s="2">
        <v>3.996013848601826</v>
      </c>
      <c r="E26" s="2">
        <v>3.9628421061948274</v>
      </c>
      <c r="F26" s="2">
        <v>4.000893678187805</v>
      </c>
      <c r="G26" s="2">
        <v>3.978166290217888</v>
      </c>
      <c r="H26" s="2">
        <v>3.9595522063851303</v>
      </c>
      <c r="I26" s="2">
        <v>3.982065287036212</v>
      </c>
      <c r="J26" s="2">
        <v>3.9877353485103377</v>
      </c>
      <c r="K26" s="2">
        <v>3.997133882692768</v>
      </c>
      <c r="L26" s="2">
        <v>3.9938234728516666</v>
      </c>
      <c r="M26" s="2">
        <v>3.9836068856470366</v>
      </c>
      <c r="N26" s="2">
        <v>3.987839118110665</v>
      </c>
      <c r="O26" s="2">
        <v>3.977726068327757</v>
      </c>
      <c r="P26" s="2">
        <v>3.9897156823424895</v>
      </c>
      <c r="Q26" s="2">
        <v>3.98798849659574</v>
      </c>
      <c r="R26" s="2">
        <v>3.9821542667427137</v>
      </c>
      <c r="S26" s="2">
        <v>3.9846702787798085</v>
      </c>
      <c r="T26" s="2">
        <v>3.996043565253159</v>
      </c>
      <c r="U26" s="2">
        <v>3.991788638544</v>
      </c>
      <c r="V26" s="2"/>
      <c r="W26" s="2">
        <f t="shared" si="3"/>
        <v>3.9860096538877685</v>
      </c>
      <c r="X26" s="2">
        <f t="shared" si="4"/>
        <v>0.01112495727811671</v>
      </c>
      <c r="Y26" s="4">
        <v>4</v>
      </c>
      <c r="Z26" s="9">
        <v>1</v>
      </c>
      <c r="AA26" s="2">
        <f t="shared" si="5"/>
        <v>4</v>
      </c>
      <c r="AB26" s="2"/>
      <c r="AC26" s="2"/>
      <c r="AD26" s="2"/>
      <c r="AE26" s="2"/>
    </row>
    <row r="27" spans="1:31" ht="12.75">
      <c r="A27" s="1" t="s">
        <v>39</v>
      </c>
      <c r="B27" s="2">
        <v>2.774881339415148</v>
      </c>
      <c r="C27" s="2">
        <v>3.124658291103066</v>
      </c>
      <c r="D27" s="2">
        <v>2.8677071961335794</v>
      </c>
      <c r="E27" s="2">
        <v>3.41541663534331</v>
      </c>
      <c r="F27" s="2">
        <v>2.7248879302105675</v>
      </c>
      <c r="G27" s="2">
        <v>3.1650948004315342</v>
      </c>
      <c r="H27" s="2">
        <v>3.557390491372142</v>
      </c>
      <c r="I27" s="2">
        <v>3.143466835434848</v>
      </c>
      <c r="J27" s="2">
        <v>2.955323938191898</v>
      </c>
      <c r="K27" s="2">
        <v>2.829896408710742</v>
      </c>
      <c r="L27" s="2">
        <v>2.8413321967340535</v>
      </c>
      <c r="M27" s="2">
        <v>3.0182367076772008</v>
      </c>
      <c r="N27" s="2">
        <v>2.9223796037278444</v>
      </c>
      <c r="O27" s="2">
        <v>3.041228936954885</v>
      </c>
      <c r="P27" s="2">
        <v>2.94027318152531</v>
      </c>
      <c r="Q27" s="2">
        <v>2.88396285041001</v>
      </c>
      <c r="R27" s="2">
        <v>3.0253796514819835</v>
      </c>
      <c r="S27" s="2">
        <v>2.9887969869950513</v>
      </c>
      <c r="T27" s="2">
        <v>2.8263670529813587</v>
      </c>
      <c r="U27" s="2">
        <v>2.8646750081214614</v>
      </c>
      <c r="V27" s="2"/>
      <c r="W27" s="2">
        <f t="shared" si="3"/>
        <v>2.9955678021478</v>
      </c>
      <c r="X27" s="2">
        <f t="shared" si="4"/>
        <v>0.20781244081641542</v>
      </c>
      <c r="Y27" s="4">
        <v>3</v>
      </c>
      <c r="Z27" s="9">
        <v>3</v>
      </c>
      <c r="AA27" s="2">
        <f t="shared" si="5"/>
        <v>9</v>
      </c>
      <c r="AB27" s="2"/>
      <c r="AC27" s="2"/>
      <c r="AD27" s="2"/>
      <c r="AE27" s="2"/>
    </row>
    <row r="28" spans="2:31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4"/>
      <c r="Z28" s="2"/>
      <c r="AA28" s="6">
        <f>SUM(AA18:AA27)</f>
        <v>62</v>
      </c>
      <c r="AB28" s="2"/>
      <c r="AC28" s="2"/>
      <c r="AD28" s="2"/>
      <c r="AE28" s="2"/>
    </row>
    <row r="29" spans="4:22" ht="20.25">
      <c r="D29" s="1" t="s">
        <v>68</v>
      </c>
      <c r="F29" s="3" t="s">
        <v>66</v>
      </c>
      <c r="P29" s="2"/>
      <c r="Q29" s="2"/>
      <c r="V29" s="2"/>
    </row>
    <row r="30" spans="4:21" ht="23.25">
      <c r="D30" s="1" t="s">
        <v>69</v>
      </c>
      <c r="F30" s="5" t="s">
        <v>85</v>
      </c>
      <c r="G30" s="5"/>
      <c r="H30" s="5"/>
      <c r="I30" s="5"/>
      <c r="J30" s="5"/>
      <c r="K30" s="5"/>
      <c r="L30" s="5"/>
      <c r="M30" s="5"/>
      <c r="N30" s="5"/>
      <c r="O30" s="5"/>
      <c r="P30" s="5"/>
      <c r="U30" s="2"/>
    </row>
    <row r="31" spans="13:28" ht="18.75">
      <c r="M31" s="5"/>
      <c r="N31" s="5"/>
      <c r="O31" s="5"/>
      <c r="P31" s="11"/>
      <c r="Q31" s="12"/>
      <c r="R31" s="5"/>
      <c r="S31" s="5"/>
      <c r="T31" s="5"/>
      <c r="U31" s="5"/>
      <c r="V31" s="5"/>
      <c r="W31" s="5"/>
      <c r="AB31" s="2"/>
    </row>
    <row r="32" spans="1:24" ht="12.75">
      <c r="A32" s="1" t="s">
        <v>45</v>
      </c>
      <c r="B32" s="1" t="s">
        <v>46</v>
      </c>
      <c r="C32" s="1" t="s">
        <v>47</v>
      </c>
      <c r="D32" s="1" t="s">
        <v>48</v>
      </c>
      <c r="E32" s="1" t="s">
        <v>49</v>
      </c>
      <c r="F32" s="1" t="s">
        <v>50</v>
      </c>
      <c r="G32" s="1" t="s">
        <v>51</v>
      </c>
      <c r="H32" s="1" t="s">
        <v>52</v>
      </c>
      <c r="W32" s="2"/>
      <c r="X32" s="2"/>
    </row>
    <row r="33" spans="1:24" ht="12.75">
      <c r="A33" s="1" t="s">
        <v>53</v>
      </c>
      <c r="B33" s="1" t="s">
        <v>35</v>
      </c>
      <c r="C33" s="1" t="s">
        <v>54</v>
      </c>
      <c r="D33" s="1">
        <v>20</v>
      </c>
      <c r="E33" s="1">
        <v>10</v>
      </c>
      <c r="F33" s="1">
        <v>600</v>
      </c>
      <c r="G33" s="1">
        <v>-600</v>
      </c>
      <c r="H33" s="1" t="s">
        <v>55</v>
      </c>
      <c r="W33" s="2"/>
      <c r="X33" s="2"/>
    </row>
    <row r="34" spans="1:24" ht="18.75">
      <c r="A34" s="1" t="s">
        <v>53</v>
      </c>
      <c r="B34" s="1" t="s">
        <v>36</v>
      </c>
      <c r="C34" s="1" t="s">
        <v>54</v>
      </c>
      <c r="D34" s="1">
        <v>20</v>
      </c>
      <c r="E34" s="1">
        <v>10</v>
      </c>
      <c r="F34" s="1">
        <v>350</v>
      </c>
      <c r="G34" s="1">
        <v>-550</v>
      </c>
      <c r="H34" s="1" t="s">
        <v>56</v>
      </c>
      <c r="M34" s="3"/>
      <c r="W34" s="2"/>
      <c r="X34" s="2"/>
    </row>
    <row r="35" spans="1:24" ht="12.75">
      <c r="A35" s="1" t="s">
        <v>53</v>
      </c>
      <c r="B35" s="1" t="s">
        <v>37</v>
      </c>
      <c r="C35" s="1" t="s">
        <v>54</v>
      </c>
      <c r="D35" s="1">
        <v>20</v>
      </c>
      <c r="E35" s="1">
        <v>10</v>
      </c>
      <c r="F35" s="1">
        <v>600</v>
      </c>
      <c r="G35" s="1">
        <v>-600</v>
      </c>
      <c r="H35" s="1" t="s">
        <v>57</v>
      </c>
      <c r="W35" s="2"/>
      <c r="X35" s="2"/>
    </row>
    <row r="36" spans="1:24" ht="12.75">
      <c r="A36" s="1" t="s">
        <v>53</v>
      </c>
      <c r="B36" s="1" t="s">
        <v>38</v>
      </c>
      <c r="C36" s="1" t="s">
        <v>54</v>
      </c>
      <c r="D36" s="1">
        <v>20</v>
      </c>
      <c r="E36" s="1">
        <v>10</v>
      </c>
      <c r="F36" s="1">
        <v>601</v>
      </c>
      <c r="G36" s="1">
        <v>-600</v>
      </c>
      <c r="H36" s="1" t="s">
        <v>57</v>
      </c>
      <c r="M36" s="10"/>
      <c r="W36" s="2"/>
      <c r="X36" s="2"/>
    </row>
    <row r="37" spans="1:24" ht="12.75">
      <c r="A37" s="1" t="s">
        <v>58</v>
      </c>
      <c r="B37" s="1" t="s">
        <v>39</v>
      </c>
      <c r="C37" s="1" t="s">
        <v>54</v>
      </c>
      <c r="D37" s="1">
        <v>20</v>
      </c>
      <c r="E37" s="1">
        <v>10</v>
      </c>
      <c r="F37" s="1">
        <v>2500</v>
      </c>
      <c r="G37" s="1">
        <v>-2500</v>
      </c>
      <c r="H37" s="1" t="s">
        <v>59</v>
      </c>
      <c r="W37" s="2"/>
      <c r="X37" s="2"/>
    </row>
    <row r="38" spans="1:24" ht="12.75">
      <c r="A38" s="1" t="s">
        <v>60</v>
      </c>
      <c r="B38" s="1" t="s">
        <v>40</v>
      </c>
      <c r="C38" s="1" t="s">
        <v>54</v>
      </c>
      <c r="D38" s="1">
        <v>20</v>
      </c>
      <c r="E38" s="1">
        <v>10</v>
      </c>
      <c r="F38" s="1">
        <v>500</v>
      </c>
      <c r="G38" s="1">
        <v>-500</v>
      </c>
      <c r="H38" s="1" t="s">
        <v>57</v>
      </c>
      <c r="W38" s="2"/>
      <c r="X38" s="2"/>
    </row>
    <row r="39" spans="1:24" ht="12.75">
      <c r="A39" s="1" t="s">
        <v>60</v>
      </c>
      <c r="B39" s="1" t="s">
        <v>41</v>
      </c>
      <c r="C39" s="1" t="s">
        <v>54</v>
      </c>
      <c r="D39" s="1">
        <v>20</v>
      </c>
      <c r="E39" s="1">
        <v>10</v>
      </c>
      <c r="F39" s="1">
        <v>500</v>
      </c>
      <c r="G39" s="1">
        <v>-500</v>
      </c>
      <c r="H39" s="1" t="s">
        <v>61</v>
      </c>
      <c r="W39" s="2"/>
      <c r="X39" s="2"/>
    </row>
    <row r="40" spans="1:24" ht="12.75">
      <c r="A40" s="1" t="s">
        <v>60</v>
      </c>
      <c r="B40" s="1" t="s">
        <v>42</v>
      </c>
      <c r="C40" s="1" t="s">
        <v>54</v>
      </c>
      <c r="D40" s="1">
        <v>20</v>
      </c>
      <c r="E40" s="1">
        <v>10</v>
      </c>
      <c r="F40" s="1">
        <v>500</v>
      </c>
      <c r="G40" s="1">
        <v>-500</v>
      </c>
      <c r="H40" s="1" t="s">
        <v>62</v>
      </c>
      <c r="W40" s="2"/>
      <c r="X40" s="2"/>
    </row>
    <row r="41" spans="1:24" ht="12.75">
      <c r="A41" s="1" t="s">
        <v>63</v>
      </c>
      <c r="B41" s="1" t="s">
        <v>43</v>
      </c>
      <c r="C41" s="1" t="s">
        <v>54</v>
      </c>
      <c r="D41" s="1">
        <v>20</v>
      </c>
      <c r="E41" s="1">
        <v>10</v>
      </c>
      <c r="F41" s="1">
        <v>500</v>
      </c>
      <c r="G41" s="1">
        <v>-500</v>
      </c>
      <c r="H41" s="1" t="s">
        <v>64</v>
      </c>
      <c r="W41" s="2"/>
      <c r="X41" s="2"/>
    </row>
    <row r="42" spans="1:24" ht="12.75">
      <c r="A42" s="1" t="s">
        <v>63</v>
      </c>
      <c r="B42" s="1" t="s">
        <v>44</v>
      </c>
      <c r="C42" s="1" t="s">
        <v>54</v>
      </c>
      <c r="D42" s="1">
        <v>20</v>
      </c>
      <c r="E42" s="1">
        <v>10</v>
      </c>
      <c r="F42" s="1">
        <v>200</v>
      </c>
      <c r="G42" s="1">
        <v>-500</v>
      </c>
      <c r="H42" s="1" t="s">
        <v>65</v>
      </c>
      <c r="W42" s="2"/>
      <c r="X42" s="2"/>
    </row>
    <row r="43" spans="23:24" ht="12.75">
      <c r="W43" s="2"/>
      <c r="X4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2006-10-24T02:18:44Z</dcterms:created>
  <dcterms:modified xsi:type="dcterms:W3CDTF">2008-02-19T22:57:07Z</dcterms:modified>
  <cp:category/>
  <cp:version/>
  <cp:contentType/>
  <cp:contentStatus/>
</cp:coreProperties>
</file>