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6005" windowHeight="105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<sst xmlns="http://schemas.openxmlformats.org/spreadsheetml/2006/main" count="80" uniqueCount="58">
  <si>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fiedlerite60859fiedlerite60859fiedlerite60859fiedlerite60859fiedlerite60859fiedlerite60859fiedlerite60859fiedlerite60859fiedlerite60859fiedlerite60859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</si>
  <si>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</si>
  <si>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</si>
  <si>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</si>
  <si>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</si>
  <si>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</si>
  <si>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</si>
  <si>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</si>
  <si>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</si>
  <si>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</si>
  <si>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</si>
  <si>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</si>
  <si>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</si>
  <si>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</si>
  <si>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</si>
  <si>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</si>
  <si>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</si>
  <si>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</si>
  <si>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Cl</t>
  </si>
  <si>
    <t>Fe</t>
  </si>
  <si>
    <t>Cu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</si>
  <si>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</si>
  <si>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</si>
  <si>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</si>
  <si>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</si>
  <si>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</si>
  <si>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</si>
  <si>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</si>
  <si>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</si>
  <si>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</si>
  <si>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</si>
  <si>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</si>
  <si>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</si>
  <si>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</si>
  <si>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PET</t>
  </si>
  <si>
    <t>scap-s</t>
  </si>
  <si>
    <t>Ma</t>
  </si>
  <si>
    <t>wulfenite</t>
  </si>
  <si>
    <t>LIF</t>
  </si>
  <si>
    <t>fayalite</t>
  </si>
  <si>
    <t>chalcopy</t>
  </si>
  <si>
    <r>
      <t>Pb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F(OH)·H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</si>
  <si>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Sum</t>
  </si>
  <si>
    <t>H2O*</t>
  </si>
  <si>
    <t>* = estimated by difference</t>
  </si>
  <si>
    <r>
      <t>Pb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(OH)·H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</si>
  <si>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</si>
  <si>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</si>
  <si>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not presents in the wds scan</t>
  </si>
  <si>
    <t>Atom weights</t>
  </si>
  <si>
    <t>Atom proportions</t>
  </si>
  <si>
    <t>Atoms normalized to Pb+Cl+F=8</t>
  </si>
  <si>
    <t>OH and H2O not measured but estimated by difference</t>
  </si>
  <si>
    <t>H2O</t>
  </si>
  <si>
    <t>Sum**</t>
  </si>
  <si>
    <t>** sum Pb+Cl+F=8</t>
  </si>
  <si>
    <t>H2O=1</t>
  </si>
  <si>
    <t>OH=1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</si>
</sst>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Q9" sqref="Q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7" ht="12.75">
      <c r="A4" s="1" t="s">
        <v>21</v>
      </c>
      <c r="B4" s="2">
        <v>76.12</v>
      </c>
      <c r="C4" s="2">
        <v>76.25</v>
      </c>
      <c r="D4" s="2">
        <v>76.18</v>
      </c>
      <c r="E4" s="2">
        <v>76.22</v>
      </c>
      <c r="F4" s="2">
        <v>75.98</v>
      </c>
      <c r="G4" s="2">
        <v>76.16</v>
      </c>
      <c r="H4" s="2">
        <v>76.87</v>
      </c>
      <c r="I4" s="2">
        <v>76.61</v>
      </c>
      <c r="J4" s="2">
        <v>76.72</v>
      </c>
      <c r="K4" s="2">
        <v>76.43</v>
      </c>
      <c r="L4" s="2"/>
      <c r="M4" s="2">
        <f>AVERAGE(B4:K4)</f>
        <v>76.354</v>
      </c>
      <c r="N4" s="2">
        <f>STDEV(B4:K4)</f>
        <v>0.2911357071888283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18</v>
      </c>
      <c r="B5" s="2">
        <v>17.25</v>
      </c>
      <c r="C5" s="2">
        <v>17.32</v>
      </c>
      <c r="D5" s="2">
        <v>17.48</v>
      </c>
      <c r="E5" s="2">
        <v>17.27</v>
      </c>
      <c r="F5" s="2">
        <v>17.47</v>
      </c>
      <c r="G5" s="2">
        <v>17.36</v>
      </c>
      <c r="H5" s="2">
        <v>17.45</v>
      </c>
      <c r="I5" s="2">
        <v>17.18</v>
      </c>
      <c r="J5" s="2">
        <v>17.55</v>
      </c>
      <c r="K5" s="2">
        <v>17.15</v>
      </c>
      <c r="L5" s="2"/>
      <c r="M5" s="2">
        <f>AVERAGE(B5:K5)</f>
        <v>17.348000000000003</v>
      </c>
      <c r="N5" s="2">
        <f>STDEV(B5:K5)</f>
        <v>0.13644697789860322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6" ht="12.75">
      <c r="A6" s="1" t="s">
        <v>17</v>
      </c>
      <c r="B6" s="2">
        <v>2.141852</v>
      </c>
      <c r="C6" s="2">
        <v>1.813665</v>
      </c>
      <c r="D6" s="2">
        <v>2.504585</v>
      </c>
      <c r="E6" s="2">
        <v>1.710027</v>
      </c>
      <c r="F6" s="2">
        <v>2.41822</v>
      </c>
      <c r="G6" s="2">
        <v>2.24549</v>
      </c>
      <c r="H6" s="2">
        <v>2.038214</v>
      </c>
      <c r="I6" s="2">
        <v>2.35</v>
      </c>
      <c r="J6" s="2">
        <v>2.314582</v>
      </c>
      <c r="K6" s="2">
        <v>2.67</v>
      </c>
      <c r="L6" s="2"/>
      <c r="M6" s="2">
        <f>AVERAGE(B6:K6)</f>
        <v>2.2206635000000006</v>
      </c>
      <c r="N6" s="2">
        <f>STDEV(B6:K6)</f>
        <v>0.3006668026201614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16" ht="12.75">
      <c r="A7" s="1" t="s">
        <v>19</v>
      </c>
      <c r="B7" s="2">
        <v>0.13</v>
      </c>
      <c r="C7" s="2">
        <v>0</v>
      </c>
      <c r="D7" s="2">
        <v>0.06</v>
      </c>
      <c r="E7" s="2">
        <v>0.04</v>
      </c>
      <c r="F7" s="2">
        <v>0</v>
      </c>
      <c r="G7" s="2">
        <v>0.04</v>
      </c>
      <c r="H7" s="2">
        <v>0.13</v>
      </c>
      <c r="I7" s="2">
        <v>0.06</v>
      </c>
      <c r="J7" s="2">
        <v>0.06</v>
      </c>
      <c r="K7" s="2">
        <v>0.06</v>
      </c>
      <c r="L7" s="2"/>
      <c r="M7" s="2">
        <f>AVERAGE(B7:K7)</f>
        <v>0.05800000000000001</v>
      </c>
      <c r="N7" s="2">
        <f>STDEV(B7:K7)</f>
        <v>0.04442221666388714</v>
      </c>
      <c r="O7" s="2" t="s">
        <v>48</v>
      </c>
      <c r="P7" s="2"/>
    </row>
    <row r="8" spans="1:16" ht="12.75">
      <c r="A8" s="1" t="s">
        <v>20</v>
      </c>
      <c r="B8" s="2">
        <v>0</v>
      </c>
      <c r="C8" s="2">
        <v>0.07</v>
      </c>
      <c r="D8" s="2">
        <v>0.15</v>
      </c>
      <c r="E8" s="2">
        <v>0</v>
      </c>
      <c r="F8" s="2">
        <v>0</v>
      </c>
      <c r="G8" s="2">
        <v>0.04</v>
      </c>
      <c r="H8" s="2">
        <v>0</v>
      </c>
      <c r="I8" s="2">
        <v>0.02</v>
      </c>
      <c r="J8" s="2">
        <v>0</v>
      </c>
      <c r="K8" s="2">
        <v>0</v>
      </c>
      <c r="L8" s="2"/>
      <c r="M8" s="2">
        <f>AVERAGE(B8:K8)</f>
        <v>0.028000000000000004</v>
      </c>
      <c r="N8" s="2">
        <f>STDEV(B8:K8)</f>
        <v>0.04894441291460708</v>
      </c>
      <c r="O8" s="2" t="s">
        <v>48</v>
      </c>
      <c r="P8" s="2"/>
    </row>
    <row r="9" spans="1:16" ht="12.75">
      <c r="A9" s="1" t="s">
        <v>22</v>
      </c>
      <c r="B9" s="2">
        <f>SUM(B4:B8)</f>
        <v>95.641852</v>
      </c>
      <c r="C9" s="2">
        <f aca="true" t="shared" si="0" ref="C9:K9">SUM(C4:C8)</f>
        <v>95.45366499999999</v>
      </c>
      <c r="D9" s="2">
        <f t="shared" si="0"/>
        <v>96.37458500000002</v>
      </c>
      <c r="E9" s="2">
        <f t="shared" si="0"/>
        <v>95.240027</v>
      </c>
      <c r="F9" s="2">
        <f t="shared" si="0"/>
        <v>95.86822000000001</v>
      </c>
      <c r="G9" s="2">
        <f t="shared" si="0"/>
        <v>95.84549000000001</v>
      </c>
      <c r="H9" s="2">
        <f t="shared" si="0"/>
        <v>96.488214</v>
      </c>
      <c r="I9" s="2">
        <f t="shared" si="0"/>
        <v>96.21999999999998</v>
      </c>
      <c r="J9" s="2">
        <f t="shared" si="0"/>
        <v>96.644582</v>
      </c>
      <c r="K9" s="2">
        <f t="shared" si="0"/>
        <v>96.31000000000002</v>
      </c>
      <c r="L9" s="2"/>
      <c r="M9" s="2">
        <f>AVERAGE(B9:K9)</f>
        <v>96.00866350000001</v>
      </c>
      <c r="N9" s="2">
        <f>STDEV(B9:K9)</f>
        <v>0.46945031872548887</v>
      </c>
      <c r="O9" s="2"/>
      <c r="P9" s="2"/>
    </row>
    <row r="10" spans="1:16" ht="12.75">
      <c r="A10" s="1" t="s">
        <v>43</v>
      </c>
      <c r="B10" s="2">
        <f>100-B9</f>
        <v>4.358148</v>
      </c>
      <c r="C10" s="2">
        <f aca="true" t="shared" si="1" ref="C10:K10">100-C9</f>
        <v>4.546335000000013</v>
      </c>
      <c r="D10" s="2">
        <f t="shared" si="1"/>
        <v>3.6254149999999754</v>
      </c>
      <c r="E10" s="2">
        <f t="shared" si="1"/>
        <v>4.759973000000002</v>
      </c>
      <c r="F10" s="2">
        <f t="shared" si="1"/>
        <v>4.131779999999992</v>
      </c>
      <c r="G10" s="2">
        <f t="shared" si="1"/>
        <v>4.154509999999988</v>
      </c>
      <c r="H10" s="2">
        <f t="shared" si="1"/>
        <v>3.5117860000000007</v>
      </c>
      <c r="I10" s="2">
        <f t="shared" si="1"/>
        <v>3.7800000000000153</v>
      </c>
      <c r="J10" s="2">
        <f t="shared" si="1"/>
        <v>3.3554180000000002</v>
      </c>
      <c r="K10" s="2">
        <f t="shared" si="1"/>
        <v>3.6899999999999835</v>
      </c>
      <c r="L10" s="2"/>
      <c r="M10" s="2">
        <f>AVERAGE(B10:K10)</f>
        <v>3.991336499999997</v>
      </c>
      <c r="N10" s="2">
        <f>STDEV(B10:K10)</f>
        <v>0.4694503187275473</v>
      </c>
      <c r="O10" s="2"/>
      <c r="P10" s="2"/>
    </row>
    <row r="11" spans="1:16" ht="12.7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1" t="s">
        <v>49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1" t="s">
        <v>21</v>
      </c>
      <c r="B14" s="2">
        <v>207.211</v>
      </c>
      <c r="C14" s="2">
        <v>207.211</v>
      </c>
      <c r="D14" s="2">
        <v>207.211</v>
      </c>
      <c r="E14" s="2">
        <v>207.211</v>
      </c>
      <c r="F14" s="2">
        <v>207.211</v>
      </c>
      <c r="G14" s="2">
        <v>207.211</v>
      </c>
      <c r="H14" s="2">
        <v>207.211</v>
      </c>
      <c r="I14" s="2">
        <v>207.211</v>
      </c>
      <c r="J14" s="2">
        <v>207.211</v>
      </c>
      <c r="K14" s="2">
        <v>207.211</v>
      </c>
      <c r="L14" s="2"/>
      <c r="M14" s="2"/>
      <c r="N14" s="2"/>
      <c r="O14" s="2"/>
      <c r="P14" s="2"/>
    </row>
    <row r="15" spans="1:16" ht="12.75">
      <c r="A15" s="1" t="s">
        <v>18</v>
      </c>
      <c r="B15" s="2">
        <v>35.453</v>
      </c>
      <c r="C15" s="2">
        <v>35.453</v>
      </c>
      <c r="D15" s="2">
        <v>35.453</v>
      </c>
      <c r="E15" s="2">
        <v>35.453</v>
      </c>
      <c r="F15" s="2">
        <v>35.453</v>
      </c>
      <c r="G15" s="2">
        <v>35.453</v>
      </c>
      <c r="H15" s="2">
        <v>35.453</v>
      </c>
      <c r="I15" s="2">
        <v>35.453</v>
      </c>
      <c r="J15" s="2">
        <v>35.453</v>
      </c>
      <c r="K15" s="2">
        <v>35.453</v>
      </c>
      <c r="L15" s="2"/>
      <c r="M15" s="2"/>
      <c r="N15" s="2"/>
      <c r="O15" s="2"/>
      <c r="P15" s="2"/>
    </row>
    <row r="16" spans="1:16" ht="12.75">
      <c r="A16" s="1" t="s">
        <v>17</v>
      </c>
      <c r="B16" s="2">
        <v>18.989</v>
      </c>
      <c r="C16" s="2">
        <v>18.989</v>
      </c>
      <c r="D16" s="2">
        <v>18.989</v>
      </c>
      <c r="E16" s="2">
        <v>18.989</v>
      </c>
      <c r="F16" s="2">
        <v>18.989</v>
      </c>
      <c r="G16" s="2">
        <v>18.989</v>
      </c>
      <c r="H16" s="2">
        <v>18.989</v>
      </c>
      <c r="I16" s="2">
        <v>18.989</v>
      </c>
      <c r="J16" s="2">
        <v>18.989</v>
      </c>
      <c r="K16" s="2">
        <v>18.989</v>
      </c>
      <c r="L16" s="2"/>
      <c r="M16" s="2"/>
      <c r="N16" s="2"/>
      <c r="O16" s="2"/>
      <c r="P16" s="2"/>
    </row>
    <row r="17" spans="1:16" ht="12.75">
      <c r="A17" s="1" t="s">
        <v>53</v>
      </c>
      <c r="B17" s="2">
        <v>18</v>
      </c>
      <c r="C17" s="2">
        <v>18</v>
      </c>
      <c r="D17" s="2">
        <v>18</v>
      </c>
      <c r="E17" s="2">
        <v>18</v>
      </c>
      <c r="F17" s="2">
        <v>18</v>
      </c>
      <c r="G17" s="2">
        <v>18</v>
      </c>
      <c r="H17" s="2">
        <v>18</v>
      </c>
      <c r="I17" s="2">
        <v>18</v>
      </c>
      <c r="J17" s="2">
        <v>18</v>
      </c>
      <c r="K17" s="2">
        <v>18</v>
      </c>
      <c r="L17" s="2"/>
      <c r="M17" s="2"/>
      <c r="N17" s="2"/>
      <c r="O17" s="2"/>
      <c r="P17" s="2"/>
    </row>
    <row r="18" spans="1:16" ht="12.75">
      <c r="A18" s="1" t="s">
        <v>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" t="s">
        <v>21</v>
      </c>
      <c r="B19" s="2">
        <f>B4/B14</f>
        <v>0.3673550149364657</v>
      </c>
      <c r="C19" s="2">
        <f aca="true" t="shared" si="2" ref="C19:K19">C4/C14</f>
        <v>0.3679823947570351</v>
      </c>
      <c r="D19" s="2">
        <f t="shared" si="2"/>
        <v>0.3676445748536516</v>
      </c>
      <c r="E19" s="2">
        <f t="shared" si="2"/>
        <v>0.3678376147984421</v>
      </c>
      <c r="F19" s="2">
        <f t="shared" si="2"/>
        <v>0.3666793751296987</v>
      </c>
      <c r="G19" s="2">
        <f t="shared" si="2"/>
        <v>0.36754805488125625</v>
      </c>
      <c r="H19" s="2">
        <f t="shared" si="2"/>
        <v>0.37097451390128905</v>
      </c>
      <c r="I19" s="2">
        <f t="shared" si="2"/>
        <v>0.36971975426015025</v>
      </c>
      <c r="J19" s="2">
        <f t="shared" si="2"/>
        <v>0.3702506141083243</v>
      </c>
      <c r="K19" s="2">
        <f t="shared" si="2"/>
        <v>0.3688510745085927</v>
      </c>
      <c r="L19" s="2"/>
      <c r="M19" s="2"/>
      <c r="N19" s="2"/>
      <c r="O19" s="2"/>
      <c r="P19" s="2"/>
    </row>
    <row r="20" spans="1:16" ht="12.75">
      <c r="A20" s="1" t="s">
        <v>18</v>
      </c>
      <c r="B20" s="2">
        <f>B5/B15</f>
        <v>0.48655967054974186</v>
      </c>
      <c r="C20" s="2">
        <f>C5/C15</f>
        <v>0.4885341155896539</v>
      </c>
      <c r="D20" s="2">
        <f>D5/D15</f>
        <v>0.49304713282373847</v>
      </c>
      <c r="E20" s="2">
        <f>E5/E15</f>
        <v>0.48712379770400244</v>
      </c>
      <c r="F20" s="2">
        <f>F5/F15</f>
        <v>0.4927650692466081</v>
      </c>
      <c r="G20" s="2">
        <f>G5/G15</f>
        <v>0.48966236989817497</v>
      </c>
      <c r="H20" s="2">
        <f>H5/H15</f>
        <v>0.49220094209234755</v>
      </c>
      <c r="I20" s="2">
        <f>I5/I15</f>
        <v>0.48458522550982985</v>
      </c>
      <c r="J20" s="2">
        <f>J5/J15</f>
        <v>0.4950215778636504</v>
      </c>
      <c r="K20" s="2">
        <f>K5/K15</f>
        <v>0.483739034778439</v>
      </c>
      <c r="L20" s="2"/>
      <c r="M20" s="2"/>
      <c r="N20" s="2"/>
      <c r="O20" s="2"/>
      <c r="P20" s="2"/>
    </row>
    <row r="21" spans="1:16" ht="12.75">
      <c r="A21" s="1" t="s">
        <v>17</v>
      </c>
      <c r="B21" s="2">
        <f aca="true" t="shared" si="3" ref="B21:K22">B6/B16</f>
        <v>0.11279435462636263</v>
      </c>
      <c r="C21" s="2">
        <f t="shared" si="3"/>
        <v>0.095511348675549</v>
      </c>
      <c r="D21" s="2">
        <f t="shared" si="3"/>
        <v>0.13189662436147243</v>
      </c>
      <c r="E21" s="2">
        <f t="shared" si="3"/>
        <v>0.09005355732266049</v>
      </c>
      <c r="F21" s="2">
        <f t="shared" si="3"/>
        <v>0.12734846490073198</v>
      </c>
      <c r="G21" s="2">
        <f t="shared" si="3"/>
        <v>0.11825214597925116</v>
      </c>
      <c r="H21" s="2">
        <f t="shared" si="3"/>
        <v>0.10733656327347411</v>
      </c>
      <c r="I21" s="2">
        <f t="shared" si="3"/>
        <v>0.12375585865501079</v>
      </c>
      <c r="J21" s="2">
        <f t="shared" si="3"/>
        <v>0.12189067354784348</v>
      </c>
      <c r="K21" s="2">
        <f t="shared" si="3"/>
        <v>0.14060772025909737</v>
      </c>
      <c r="L21" s="2"/>
      <c r="M21" s="2"/>
      <c r="N21" s="2"/>
      <c r="O21" s="2"/>
      <c r="P21" s="2"/>
    </row>
    <row r="22" spans="1:16" ht="12.75">
      <c r="A22" s="1" t="s">
        <v>53</v>
      </c>
      <c r="B22" s="2">
        <f>B10/B17</f>
        <v>0.24211933333333333</v>
      </c>
      <c r="C22" s="2">
        <f aca="true" t="shared" si="4" ref="C22:K22">C10/C17</f>
        <v>0.25257416666666743</v>
      </c>
      <c r="D22" s="2">
        <f t="shared" si="4"/>
        <v>0.20141194444444308</v>
      </c>
      <c r="E22" s="2">
        <f t="shared" si="4"/>
        <v>0.26444294444444455</v>
      </c>
      <c r="F22" s="2">
        <f t="shared" si="4"/>
        <v>0.22954333333333288</v>
      </c>
      <c r="G22" s="2">
        <f t="shared" si="4"/>
        <v>0.23080611111111043</v>
      </c>
      <c r="H22" s="2">
        <f t="shared" si="4"/>
        <v>0.19509922222222226</v>
      </c>
      <c r="I22" s="2">
        <f t="shared" si="4"/>
        <v>0.21000000000000085</v>
      </c>
      <c r="J22" s="2">
        <f t="shared" si="4"/>
        <v>0.1864121111111111</v>
      </c>
      <c r="K22" s="2">
        <f t="shared" si="4"/>
        <v>0.20499999999999907</v>
      </c>
      <c r="L22" s="2"/>
      <c r="M22" s="2"/>
      <c r="N22" s="2"/>
      <c r="O22" s="2"/>
      <c r="P22" s="2"/>
    </row>
    <row r="23" spans="1:16" ht="12.75">
      <c r="A23" s="1" t="s">
        <v>42</v>
      </c>
      <c r="B23" s="2">
        <f>SUM(B19:B21)</f>
        <v>0.9667090401125703</v>
      </c>
      <c r="C23" s="2">
        <f aca="true" t="shared" si="5" ref="C23:K23">SUM(C19:C21)</f>
        <v>0.952027859022238</v>
      </c>
      <c r="D23" s="2">
        <f t="shared" si="5"/>
        <v>0.9925883320388625</v>
      </c>
      <c r="E23" s="2">
        <f t="shared" si="5"/>
        <v>0.945014969825105</v>
      </c>
      <c r="F23" s="2">
        <f t="shared" si="5"/>
        <v>0.9867929092770389</v>
      </c>
      <c r="G23" s="2">
        <f t="shared" si="5"/>
        <v>0.9754625707586824</v>
      </c>
      <c r="H23" s="2">
        <f t="shared" si="5"/>
        <v>0.9705120192671107</v>
      </c>
      <c r="I23" s="2">
        <f t="shared" si="5"/>
        <v>0.9780608384249909</v>
      </c>
      <c r="J23" s="2">
        <f t="shared" si="5"/>
        <v>0.9871628655198182</v>
      </c>
      <c r="K23" s="2">
        <f t="shared" si="5"/>
        <v>0.9931978295461291</v>
      </c>
      <c r="L23" s="2"/>
      <c r="M23" s="2"/>
      <c r="N23" s="2"/>
      <c r="O23" s="2"/>
      <c r="P23" s="2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1" t="s">
        <v>51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1" t="s">
        <v>21</v>
      </c>
      <c r="B26" s="2">
        <f>B19*8/B23</f>
        <v>3.0400461747513057</v>
      </c>
      <c r="C26" s="2">
        <f aca="true" t="shared" si="6" ref="C26:K26">C19*8/C23</f>
        <v>3.0921985424667247</v>
      </c>
      <c r="D26" s="2">
        <f t="shared" si="6"/>
        <v>2.963118247408593</v>
      </c>
      <c r="E26" s="2">
        <f t="shared" si="6"/>
        <v>3.1139198979378557</v>
      </c>
      <c r="F26" s="2">
        <f t="shared" si="6"/>
        <v>2.9726956623418923</v>
      </c>
      <c r="G26" s="2">
        <f t="shared" si="6"/>
        <v>3.014348809676128</v>
      </c>
      <c r="H26" s="2">
        <f t="shared" si="6"/>
        <v>3.057969455598773</v>
      </c>
      <c r="I26" s="2">
        <f t="shared" si="6"/>
        <v>3.024104347991474</v>
      </c>
      <c r="J26" s="2">
        <f t="shared" si="6"/>
        <v>3.0005230305202657</v>
      </c>
      <c r="K26" s="2">
        <f t="shared" si="6"/>
        <v>2.9710179666997463</v>
      </c>
      <c r="L26" s="2"/>
      <c r="M26" s="2">
        <f>AVERAGE(B26:K26)</f>
        <v>3.024994213539276</v>
      </c>
      <c r="N26" s="2">
        <f>STDEV(B26:K26)</f>
        <v>0.0515625741155758</v>
      </c>
      <c r="O26" s="4">
        <v>3</v>
      </c>
      <c r="P26" s="2"/>
    </row>
    <row r="27" spans="1:16" ht="12.75">
      <c r="A27" s="1" t="s">
        <v>18</v>
      </c>
      <c r="B27" s="2">
        <f>B20*8/B23</f>
        <v>4.02652422071554</v>
      </c>
      <c r="C27" s="2">
        <f aca="true" t="shared" si="7" ref="C27:K27">C20*8/C23</f>
        <v>4.10520856892901</v>
      </c>
      <c r="D27" s="2">
        <f t="shared" si="7"/>
        <v>3.973829769374596</v>
      </c>
      <c r="E27" s="2">
        <f t="shared" si="7"/>
        <v>4.123734021222161</v>
      </c>
      <c r="F27" s="2">
        <f t="shared" si="7"/>
        <v>3.9948813139131785</v>
      </c>
      <c r="G27" s="2">
        <f t="shared" si="7"/>
        <v>4.015837282345601</v>
      </c>
      <c r="H27" s="2">
        <f t="shared" si="7"/>
        <v>4.057247575060733</v>
      </c>
      <c r="I27" s="2">
        <f t="shared" si="7"/>
        <v>3.963640759118225</v>
      </c>
      <c r="J27" s="2">
        <f t="shared" si="7"/>
        <v>4.0116709828057235</v>
      </c>
      <c r="K27" s="2">
        <f t="shared" si="7"/>
        <v>3.8964163665117773</v>
      </c>
      <c r="L27" s="2"/>
      <c r="M27" s="2">
        <f>AVERAGE(B27:K27)</f>
        <v>4.016899085999655</v>
      </c>
      <c r="N27" s="2">
        <f>STDEV(B27:K27)</f>
        <v>0.0672091725193731</v>
      </c>
      <c r="O27" s="4">
        <v>4</v>
      </c>
      <c r="P27" s="2"/>
    </row>
    <row r="28" spans="1:16" ht="12.75">
      <c r="A28" s="1" t="s">
        <v>17</v>
      </c>
      <c r="B28" s="2">
        <f>B21*8/B23</f>
        <v>0.9334296045331536</v>
      </c>
      <c r="C28" s="2">
        <f aca="true" t="shared" si="8" ref="C28:K28">C21*8/C23</f>
        <v>0.802592888604265</v>
      </c>
      <c r="D28" s="2">
        <f t="shared" si="8"/>
        <v>1.063051983216811</v>
      </c>
      <c r="E28" s="2">
        <f t="shared" si="8"/>
        <v>0.7623460808399833</v>
      </c>
      <c r="F28" s="2">
        <f t="shared" si="8"/>
        <v>1.032423023744929</v>
      </c>
      <c r="G28" s="2">
        <f t="shared" si="8"/>
        <v>0.9698139079782718</v>
      </c>
      <c r="H28" s="2">
        <f t="shared" si="8"/>
        <v>0.8847829693404939</v>
      </c>
      <c r="I28" s="2">
        <f t="shared" si="8"/>
        <v>1.0122548928903001</v>
      </c>
      <c r="J28" s="2">
        <f t="shared" si="8"/>
        <v>0.9878059866740108</v>
      </c>
      <c r="K28" s="2">
        <f t="shared" si="8"/>
        <v>1.132565666788476</v>
      </c>
      <c r="L28" s="2"/>
      <c r="M28" s="2">
        <f>AVERAGE(B28:K28)</f>
        <v>0.9581067004610695</v>
      </c>
      <c r="N28" s="2">
        <f>STDEV(B28:K28)</f>
        <v>0.11518853470407411</v>
      </c>
      <c r="O28" s="4">
        <v>1</v>
      </c>
      <c r="P28" s="2"/>
    </row>
    <row r="29" spans="1:16" ht="12.75">
      <c r="A29" s="1" t="s">
        <v>53</v>
      </c>
      <c r="B29" s="2">
        <f>B22*8/B23</f>
        <v>2.003658377334626</v>
      </c>
      <c r="C29" s="2">
        <f aca="true" t="shared" si="9" ref="C29:K29">C22*8/C23</f>
        <v>2.1224098792744903</v>
      </c>
      <c r="D29" s="2">
        <f t="shared" si="9"/>
        <v>1.6233271171400976</v>
      </c>
      <c r="E29" s="2">
        <f t="shared" si="9"/>
        <v>2.2386349667530476</v>
      </c>
      <c r="F29" s="2">
        <f t="shared" si="9"/>
        <v>1.8609240595496768</v>
      </c>
      <c r="G29" s="2">
        <f t="shared" si="9"/>
        <v>1.8928956827659487</v>
      </c>
      <c r="H29" s="2">
        <f t="shared" si="9"/>
        <v>1.6082168451210146</v>
      </c>
      <c r="I29" s="2">
        <f t="shared" si="9"/>
        <v>1.717684559076484</v>
      </c>
      <c r="J29" s="2">
        <f t="shared" si="9"/>
        <v>1.5106898172305183</v>
      </c>
      <c r="K29" s="2">
        <f t="shared" si="9"/>
        <v>1.6512319612593582</v>
      </c>
      <c r="L29" s="2"/>
      <c r="M29" s="6">
        <f>AVERAGE(B29:K29)</f>
        <v>1.8229673265505262</v>
      </c>
      <c r="N29" s="6">
        <f>STDEV(B29:K29)</f>
        <v>0.24163657192919547</v>
      </c>
      <c r="O29" s="5">
        <v>2</v>
      </c>
      <c r="P29" s="6" t="s">
        <v>56</v>
      </c>
    </row>
    <row r="30" spans="1:16" ht="12.75">
      <c r="A30" s="1" t="s">
        <v>54</v>
      </c>
      <c r="B30" s="2">
        <f>SUM(B26:B28)</f>
        <v>7.999999999999999</v>
      </c>
      <c r="C30" s="2">
        <f aca="true" t="shared" si="10" ref="C30:K30">SUM(C26:C28)</f>
        <v>8</v>
      </c>
      <c r="D30" s="2">
        <f t="shared" si="10"/>
        <v>8</v>
      </c>
      <c r="E30" s="2">
        <f t="shared" si="10"/>
        <v>8</v>
      </c>
      <c r="F30" s="2">
        <f t="shared" si="10"/>
        <v>8</v>
      </c>
      <c r="G30" s="2">
        <f t="shared" si="10"/>
        <v>8</v>
      </c>
      <c r="H30" s="2">
        <f t="shared" si="10"/>
        <v>7.999999999999999</v>
      </c>
      <c r="I30" s="2">
        <f t="shared" si="10"/>
        <v>7.999999999999999</v>
      </c>
      <c r="J30" s="2">
        <f t="shared" si="10"/>
        <v>8</v>
      </c>
      <c r="K30" s="2">
        <f t="shared" si="10"/>
        <v>8</v>
      </c>
      <c r="L30" s="2"/>
      <c r="M30" s="2">
        <f>AVERAGE(B30:K30)</f>
        <v>8</v>
      </c>
      <c r="N30" s="2">
        <f>STDEV(B30:K30)</f>
        <v>0</v>
      </c>
      <c r="O30" s="2"/>
      <c r="P30" s="6" t="s">
        <v>57</v>
      </c>
    </row>
    <row r="31" ht="12.75">
      <c r="A31" s="1" t="s">
        <v>55</v>
      </c>
    </row>
    <row r="32" spans="2:5" ht="20.25">
      <c r="B32" s="1" t="s">
        <v>46</v>
      </c>
      <c r="E32" s="3" t="s">
        <v>41</v>
      </c>
    </row>
    <row r="33" spans="2:12" ht="20.25">
      <c r="B33" s="1" t="s">
        <v>47</v>
      </c>
      <c r="E33" s="3" t="s">
        <v>45</v>
      </c>
      <c r="L33" s="1" t="s">
        <v>52</v>
      </c>
    </row>
    <row r="35" spans="1:8" ht="12.75">
      <c r="A35" s="1" t="s">
        <v>23</v>
      </c>
      <c r="B35" s="1" t="s">
        <v>24</v>
      </c>
      <c r="C35" s="1" t="s">
        <v>25</v>
      </c>
      <c r="D35" s="1" t="s">
        <v>26</v>
      </c>
      <c r="E35" s="1" t="s">
        <v>27</v>
      </c>
      <c r="F35" s="1" t="s">
        <v>28</v>
      </c>
      <c r="G35" s="1" t="s">
        <v>29</v>
      </c>
      <c r="H35" s="1" t="s">
        <v>30</v>
      </c>
    </row>
    <row r="36" spans="1:8" ht="12.75">
      <c r="A36" s="1" t="s">
        <v>31</v>
      </c>
      <c r="B36" s="1" t="s">
        <v>17</v>
      </c>
      <c r="C36" s="1" t="s">
        <v>32</v>
      </c>
      <c r="D36" s="1">
        <v>20</v>
      </c>
      <c r="E36" s="1">
        <v>10</v>
      </c>
      <c r="F36" s="1">
        <v>800</v>
      </c>
      <c r="G36" s="1">
        <v>-800</v>
      </c>
      <c r="H36" s="1" t="s">
        <v>33</v>
      </c>
    </row>
    <row r="37" spans="1:8" ht="12.75">
      <c r="A37" s="1" t="s">
        <v>34</v>
      </c>
      <c r="B37" s="1" t="s">
        <v>18</v>
      </c>
      <c r="C37" s="1" t="s">
        <v>32</v>
      </c>
      <c r="D37" s="1">
        <v>20</v>
      </c>
      <c r="E37" s="1">
        <v>10</v>
      </c>
      <c r="F37" s="1">
        <v>250</v>
      </c>
      <c r="G37" s="1">
        <v>-250</v>
      </c>
      <c r="H37" s="1" t="s">
        <v>35</v>
      </c>
    </row>
    <row r="38" spans="1:8" ht="12.75">
      <c r="A38" s="1" t="s">
        <v>34</v>
      </c>
      <c r="B38" s="1" t="s">
        <v>21</v>
      </c>
      <c r="C38" s="1" t="s">
        <v>36</v>
      </c>
      <c r="D38" s="1">
        <v>20</v>
      </c>
      <c r="E38" s="1">
        <v>10</v>
      </c>
      <c r="F38" s="1">
        <v>500</v>
      </c>
      <c r="G38" s="1">
        <v>-500</v>
      </c>
      <c r="H38" s="1" t="s">
        <v>37</v>
      </c>
    </row>
    <row r="39" spans="1:8" ht="12.75">
      <c r="A39" s="1" t="s">
        <v>38</v>
      </c>
      <c r="B39" s="1" t="s">
        <v>19</v>
      </c>
      <c r="C39" s="1" t="s">
        <v>32</v>
      </c>
      <c r="D39" s="1">
        <v>20</v>
      </c>
      <c r="E39" s="1">
        <v>10</v>
      </c>
      <c r="F39" s="1">
        <v>500</v>
      </c>
      <c r="G39" s="1">
        <v>-500</v>
      </c>
      <c r="H39" s="1" t="s">
        <v>39</v>
      </c>
    </row>
    <row r="40" spans="1:8" ht="12.75">
      <c r="A40" s="1" t="s">
        <v>38</v>
      </c>
      <c r="B40" s="1" t="s">
        <v>20</v>
      </c>
      <c r="C40" s="1" t="s">
        <v>32</v>
      </c>
      <c r="D40" s="1">
        <v>20</v>
      </c>
      <c r="E40" s="1">
        <v>10</v>
      </c>
      <c r="F40" s="1">
        <v>500</v>
      </c>
      <c r="G40" s="1">
        <v>-500</v>
      </c>
      <c r="H40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2008-01-16T22:55:54Z</dcterms:created>
  <dcterms:modified xsi:type="dcterms:W3CDTF">2008-01-16T23:08:19Z</dcterms:modified>
  <cp:category/>
  <cp:version/>
  <cp:contentType/>
  <cp:contentStatus/>
</cp:coreProperties>
</file>