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activeTab="1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P15" i="2" l="1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Q14" i="2"/>
  <c r="Q13" i="2"/>
  <c r="Q12" i="2"/>
  <c r="Q11" i="2"/>
  <c r="Q10" i="2"/>
  <c r="Q9" i="2"/>
  <c r="Q8" i="2"/>
  <c r="Q7" i="2"/>
  <c r="Q6" i="2"/>
  <c r="R16" i="3"/>
  <c r="Q6" i="3"/>
  <c r="Q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O4" i="3" l="1"/>
  <c r="Q15" i="2"/>
  <c r="B18" i="1"/>
  <c r="C18" i="1"/>
  <c r="C19" i="1" s="1"/>
  <c r="D18" i="1"/>
  <c r="E18" i="1"/>
  <c r="E19" i="1" s="1"/>
  <c r="F18" i="1"/>
  <c r="F19" i="1" s="1"/>
  <c r="G18" i="1"/>
  <c r="H18" i="1"/>
  <c r="I18" i="1"/>
  <c r="J18" i="1"/>
  <c r="K4" i="1"/>
  <c r="K5" i="1"/>
  <c r="K6" i="1"/>
  <c r="K7" i="1"/>
  <c r="K8" i="1"/>
  <c r="K9" i="1"/>
  <c r="K10" i="1"/>
  <c r="K11" i="1"/>
  <c r="K12" i="1"/>
  <c r="K13" i="1"/>
  <c r="K14" i="1"/>
  <c r="K15" i="1"/>
  <c r="K3" i="1"/>
  <c r="G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B21" i="1"/>
  <c r="B20" i="1"/>
  <c r="K17" i="1" l="1"/>
  <c r="B19" i="1"/>
  <c r="K20" i="1"/>
  <c r="K21" i="1"/>
  <c r="H19" i="1"/>
  <c r="D19" i="1"/>
  <c r="I19" i="1"/>
  <c r="J19" i="1"/>
  <c r="K18" i="1"/>
  <c r="K19" i="1" l="1"/>
</calcChain>
</file>

<file path=xl/sharedStrings.xml><?xml version="1.0" encoding="utf-8"?>
<sst xmlns="http://schemas.openxmlformats.org/spreadsheetml/2006/main" count="127" uniqueCount="101">
  <si>
    <t>Oxide</t>
  </si>
  <si>
    <t>F</t>
  </si>
  <si>
    <t>Total</t>
  </si>
  <si>
    <t>Na2O</t>
  </si>
  <si>
    <t>CaO</t>
  </si>
  <si>
    <t>Nb2O5</t>
  </si>
  <si>
    <t>TiO2</t>
  </si>
  <si>
    <t>SrO</t>
  </si>
  <si>
    <t>Ce2O3</t>
  </si>
  <si>
    <t>La2O3</t>
  </si>
  <si>
    <t>ThO2</t>
  </si>
  <si>
    <t>E%</t>
  </si>
  <si>
    <t>fluorcalciopyrochlore</t>
  </si>
  <si>
    <t>Operation conditions:</t>
  </si>
  <si>
    <t>25kV</t>
  </si>
  <si>
    <t xml:space="preserve">Beam Size :  10 µm </t>
  </si>
  <si>
    <r>
      <t>Cameca</t>
    </r>
    <r>
      <rPr>
        <sz val="11"/>
        <color rgb="FF222222"/>
        <rFont val="Arial"/>
        <family val="2"/>
      </rPr>
      <t> SX100 electron </t>
    </r>
    <r>
      <rPr>
        <sz val="11"/>
        <color rgb="FF000000"/>
        <rFont val="Arial"/>
        <family val="2"/>
      </rPr>
      <t>microprobe</t>
    </r>
  </si>
  <si>
    <t>6nA</t>
  </si>
  <si>
    <t>#1</t>
  </si>
  <si>
    <t>#2</t>
  </si>
  <si>
    <t>#3</t>
  </si>
  <si>
    <t>#4</t>
  </si>
  <si>
    <t>#5</t>
  </si>
  <si>
    <t>#6</t>
  </si>
  <si>
    <t>#7</t>
  </si>
  <si>
    <t>#8</t>
  </si>
  <si>
    <t>ideal</t>
  </si>
  <si>
    <t>measured</t>
  </si>
  <si>
    <t>Xtal</t>
  </si>
  <si>
    <t xml:space="preserve">  TAP(Na Ka)</t>
  </si>
  <si>
    <t xml:space="preserve">  PET(Ca Ka)</t>
  </si>
  <si>
    <t xml:space="preserve">  PET(Sr La)</t>
  </si>
  <si>
    <t xml:space="preserve">  PET(Th Ma)</t>
  </si>
  <si>
    <t xml:space="preserve">  PET(Nb La)</t>
  </si>
  <si>
    <t xml:space="preserve">  PET(U  Ma)</t>
  </si>
  <si>
    <t xml:space="preserve">  TAP(F  Ka)</t>
  </si>
  <si>
    <t xml:space="preserve">  LIF(Ta La)</t>
  </si>
  <si>
    <t xml:space="preserve">  LIF(Ce La)</t>
  </si>
  <si>
    <t xml:space="preserve">  LIF(La La)</t>
  </si>
  <si>
    <t xml:space="preserve">  LIF(Ti Ka)</t>
  </si>
  <si>
    <t xml:space="preserve">Standard Name :   </t>
  </si>
  <si>
    <t xml:space="preserve"> F  On MgF2 </t>
  </si>
  <si>
    <t xml:space="preserve"> Na On albite-Cr </t>
  </si>
  <si>
    <t xml:space="preserve"> Ta On LiTaO3 </t>
  </si>
  <si>
    <t xml:space="preserve"> Ca On wollast </t>
  </si>
  <si>
    <t xml:space="preserve"> Nb On LiNbO3 </t>
  </si>
  <si>
    <t xml:space="preserve"> Ce, La On ree3 </t>
  </si>
  <si>
    <t xml:space="preserve"> Ti On rutile1 </t>
  </si>
  <si>
    <t xml:space="preserve"> Sr On SrTiO3 </t>
  </si>
  <si>
    <t xml:space="preserve"> U  On UO2 </t>
  </si>
  <si>
    <t xml:space="preserve"> Th On ThO2 </t>
  </si>
  <si>
    <t xml:space="preserve">Standard composition :   </t>
  </si>
  <si>
    <t xml:space="preserve"> MgF2 = Mg : 39.01%, F  : 60.99% </t>
  </si>
  <si>
    <t xml:space="preserve"> albite-Cr = Si : 31.96%, Al : 10.39%, Fe : 0.01%, Ca : 0.01%, Na : 8.77%, K  : 0.02%, O  : 48.72% </t>
  </si>
  <si>
    <t xml:space="preserve"> LiTaO3 = Li : 2.94%, Ta : 76.71%, O  : 20.35% </t>
  </si>
  <si>
    <t xml:space="preserve"> wollast = Si : 24.18%, Ca : 34.5%, O  : 41.32% </t>
  </si>
  <si>
    <t xml:space="preserve"> LiNbO3 = Li : 4.69%, Nb : 62.84%, O  : 32.46% </t>
  </si>
  <si>
    <t xml:space="preserve"> ree3 = Si : 12.69%, Al : 16.26%, Ca : 18.1%, Y  : 3.21%, La : 3.65%, Ce : 3.42%, Pr : 3.79%, O  : 38.88% </t>
  </si>
  <si>
    <t xml:space="preserve"> rutile1 = Ti : 59.93%, O  : 40.06% </t>
  </si>
  <si>
    <t xml:space="preserve"> SrTiO3 = Sr : 47.74%, Ti : 26.1%, O  : 26.16% </t>
  </si>
  <si>
    <t xml:space="preserve"> UO2 = U  : 88.15%, O  : 11.85% </t>
  </si>
  <si>
    <t xml:space="preserve"> ThO2 = Th : 87.88%, O  : 12.12% </t>
  </si>
  <si>
    <t>R060288</t>
  </si>
  <si>
    <t>Average</t>
  </si>
  <si>
    <t>std</t>
  </si>
  <si>
    <t>Min</t>
  </si>
  <si>
    <t>Max</t>
  </si>
  <si>
    <t>Wtt%</t>
  </si>
  <si>
    <t>#9</t>
  </si>
  <si>
    <t>#10</t>
  </si>
  <si>
    <t>#11</t>
  </si>
  <si>
    <t>#12</t>
  </si>
  <si>
    <t>#13</t>
  </si>
  <si>
    <t>F-</t>
  </si>
  <si>
    <t>Na1+</t>
  </si>
  <si>
    <t>Ca2+</t>
  </si>
  <si>
    <t>Ti4+</t>
  </si>
  <si>
    <t>Fe3+</t>
  </si>
  <si>
    <t>Nb5+</t>
  </si>
  <si>
    <t>Ta5+</t>
  </si>
  <si>
    <t>Ce3+</t>
  </si>
  <si>
    <t>La3+</t>
  </si>
  <si>
    <t>Pr3+</t>
  </si>
  <si>
    <t>Sm3+</t>
  </si>
  <si>
    <t>Th4+</t>
  </si>
  <si>
    <t>Zr4+</t>
  </si>
  <si>
    <t>apfu</t>
  </si>
  <si>
    <t>BTOtal</t>
  </si>
  <si>
    <t>pyrochlore</t>
  </si>
  <si>
    <t xml:space="preserve">Atotal </t>
  </si>
  <si>
    <t>calcio</t>
  </si>
  <si>
    <t>X O</t>
  </si>
  <si>
    <t>XOH</t>
  </si>
  <si>
    <t>Xtotal</t>
  </si>
  <si>
    <t>YO</t>
  </si>
  <si>
    <t>YOH</t>
  </si>
  <si>
    <t>YF</t>
  </si>
  <si>
    <t>Fluor</t>
  </si>
  <si>
    <t>Ytotal</t>
  </si>
  <si>
    <t>Sr2+</t>
  </si>
  <si>
    <r>
      <t>(Ca</t>
    </r>
    <r>
      <rPr>
        <vertAlign val="subscript"/>
        <sz val="12"/>
        <rFont val="Arial"/>
        <family val="2"/>
      </rPr>
      <t>0.95</t>
    </r>
    <r>
      <rPr>
        <sz val="12"/>
        <rFont val="Arial"/>
        <family val="2"/>
      </rPr>
      <t>Na</t>
    </r>
    <r>
      <rPr>
        <vertAlign val="subscript"/>
        <sz val="12"/>
        <rFont val="Arial"/>
        <family val="2"/>
      </rPr>
      <t>0.90</t>
    </r>
    <r>
      <rPr>
        <sz val="12"/>
        <rFont val="Arial"/>
        <family val="2"/>
      </rPr>
      <t>Sr</t>
    </r>
    <r>
      <rPr>
        <vertAlign val="subscript"/>
        <sz val="12"/>
        <rFont val="Arial"/>
        <family val="2"/>
      </rPr>
      <t>0.06</t>
    </r>
    <r>
      <rPr>
        <sz val="12"/>
        <rFont val="Arial"/>
        <family val="2"/>
      </rPr>
      <t>Ce</t>
    </r>
    <r>
      <rPr>
        <vertAlign val="subscript"/>
        <sz val="12"/>
        <rFont val="Arial"/>
        <family val="2"/>
      </rPr>
      <t>0.01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Σ1.92</t>
    </r>
    <r>
      <rPr>
        <sz val="12"/>
        <rFont val="Arial"/>
        <family val="2"/>
      </rPr>
      <t xml:space="preserve"> (Nb</t>
    </r>
    <r>
      <rPr>
        <vertAlign val="subscript"/>
        <sz val="12"/>
        <rFont val="Arial"/>
        <family val="2"/>
      </rPr>
      <t>1.96</t>
    </r>
    <r>
      <rPr>
        <sz val="12"/>
        <rFont val="Arial"/>
        <family val="2"/>
      </rPr>
      <t>Ti</t>
    </r>
    <r>
      <rPr>
        <vertAlign val="subscript"/>
        <sz val="12"/>
        <rFont val="Arial"/>
        <family val="2"/>
      </rPr>
      <t>0.04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Σ2</t>
    </r>
    <r>
      <rPr>
        <sz val="12"/>
        <rFont val="Arial"/>
        <family val="2"/>
      </rPr>
      <t xml:space="preserve"> O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 xml:space="preserve"> F</t>
    </r>
    <r>
      <rPr>
        <vertAlign val="subscript"/>
        <sz val="12"/>
        <rFont val="Arial"/>
        <family val="2"/>
      </rPr>
      <t>0.91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</si>
</sst>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right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17" sqref="K17"/>
    </sheetView>
  </sheetViews>
  <sheetFormatPr defaultRowHeight="15" x14ac:dyDescent="0.25"/>
  <cols>
    <col min="2" max="11" width="9.140625" style="1"/>
  </cols>
  <sheetData>
    <row r="1" spans="1:11" x14ac:dyDescent="0.25">
      <c r="B1" s="1" t="s">
        <v>0</v>
      </c>
    </row>
    <row r="2" spans="1:11" x14ac:dyDescent="0.25">
      <c r="A2" t="s">
        <v>67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2</v>
      </c>
    </row>
    <row r="3" spans="1:11" x14ac:dyDescent="0.25">
      <c r="A3" t="s">
        <v>18</v>
      </c>
      <c r="B3" s="2">
        <v>3.95</v>
      </c>
      <c r="C3" s="2">
        <v>7.36</v>
      </c>
      <c r="D3" s="2">
        <v>14.26</v>
      </c>
      <c r="E3" s="2">
        <v>69.41</v>
      </c>
      <c r="F3" s="2">
        <v>0.94</v>
      </c>
      <c r="G3" s="2">
        <v>1.73</v>
      </c>
      <c r="H3" s="2">
        <v>0.45</v>
      </c>
      <c r="I3" s="2">
        <v>0.14000000000000001</v>
      </c>
      <c r="J3" s="2">
        <v>0.08</v>
      </c>
      <c r="K3" s="1">
        <f t="shared" ref="K3:K15" si="0">SUM(B3:J3)</f>
        <v>98.32</v>
      </c>
    </row>
    <row r="4" spans="1:11" x14ac:dyDescent="0.25">
      <c r="A4" t="s">
        <v>19</v>
      </c>
      <c r="B4" s="2">
        <v>4.8499999999999996</v>
      </c>
      <c r="C4" s="2">
        <v>7.34</v>
      </c>
      <c r="D4" s="2">
        <v>14.1</v>
      </c>
      <c r="E4" s="2">
        <v>69.33</v>
      </c>
      <c r="F4" s="2">
        <v>0.91</v>
      </c>
      <c r="G4" s="2">
        <v>1.82</v>
      </c>
      <c r="H4" s="2">
        <v>0.5</v>
      </c>
      <c r="I4" s="2">
        <v>0.17</v>
      </c>
      <c r="J4" s="2">
        <v>0.12</v>
      </c>
      <c r="K4" s="1">
        <f t="shared" si="0"/>
        <v>99.14</v>
      </c>
    </row>
    <row r="5" spans="1:11" x14ac:dyDescent="0.25">
      <c r="A5" t="s">
        <v>20</v>
      </c>
      <c r="B5" s="2">
        <v>4.47</v>
      </c>
      <c r="C5" s="2">
        <v>7.51</v>
      </c>
      <c r="D5" s="2">
        <v>14.17</v>
      </c>
      <c r="E5" s="2">
        <v>69.22</v>
      </c>
      <c r="F5" s="2">
        <v>0.92</v>
      </c>
      <c r="G5" s="2">
        <v>1.81</v>
      </c>
      <c r="H5" s="2">
        <v>0.37</v>
      </c>
      <c r="I5" s="2">
        <v>0.3</v>
      </c>
      <c r="J5" s="2">
        <v>0.05</v>
      </c>
      <c r="K5" s="1">
        <f t="shared" si="0"/>
        <v>98.820000000000007</v>
      </c>
    </row>
    <row r="6" spans="1:11" x14ac:dyDescent="0.25">
      <c r="A6" t="s">
        <v>21</v>
      </c>
      <c r="B6" s="2">
        <v>4.34</v>
      </c>
      <c r="C6" s="2">
        <v>7.34</v>
      </c>
      <c r="D6" s="2">
        <v>14.05</v>
      </c>
      <c r="E6" s="2">
        <v>68.95</v>
      </c>
      <c r="F6" s="2">
        <v>0.82</v>
      </c>
      <c r="G6" s="2">
        <v>1.64</v>
      </c>
      <c r="H6" s="2">
        <v>0.43</v>
      </c>
      <c r="I6" s="2">
        <v>0.25</v>
      </c>
      <c r="J6" s="2">
        <v>0.08</v>
      </c>
      <c r="K6" s="1">
        <f t="shared" si="0"/>
        <v>97.9</v>
      </c>
    </row>
    <row r="7" spans="1:11" x14ac:dyDescent="0.25">
      <c r="A7" t="s">
        <v>22</v>
      </c>
      <c r="B7" s="2">
        <v>4.75</v>
      </c>
      <c r="C7" s="2">
        <v>7.47</v>
      </c>
      <c r="D7" s="2">
        <v>14.13</v>
      </c>
      <c r="E7" s="2">
        <v>69.73</v>
      </c>
      <c r="F7" s="2">
        <v>1.01</v>
      </c>
      <c r="G7" s="2">
        <v>1.67</v>
      </c>
      <c r="H7" s="2">
        <v>0.48</v>
      </c>
      <c r="I7" s="2">
        <v>0.2</v>
      </c>
      <c r="J7" s="2">
        <v>7.0000000000000007E-2</v>
      </c>
      <c r="K7" s="1">
        <f t="shared" si="0"/>
        <v>99.510000000000019</v>
      </c>
    </row>
    <row r="8" spans="1:11" x14ac:dyDescent="0.25">
      <c r="A8" t="s">
        <v>23</v>
      </c>
      <c r="B8" s="2">
        <v>4.37</v>
      </c>
      <c r="C8" s="2">
        <v>7.24</v>
      </c>
      <c r="D8" s="2">
        <v>14.27</v>
      </c>
      <c r="E8" s="2">
        <v>69.930000000000007</v>
      </c>
      <c r="F8" s="2">
        <v>0.94</v>
      </c>
      <c r="G8" s="2">
        <v>1.8</v>
      </c>
      <c r="H8" s="2">
        <v>0.45</v>
      </c>
      <c r="I8" s="2">
        <v>0.19</v>
      </c>
      <c r="J8" s="2">
        <v>0.08</v>
      </c>
      <c r="K8" s="1">
        <f t="shared" si="0"/>
        <v>99.27</v>
      </c>
    </row>
    <row r="9" spans="1:11" x14ac:dyDescent="0.25">
      <c r="A9" t="s">
        <v>24</v>
      </c>
      <c r="B9" s="2">
        <v>4.7699999999999996</v>
      </c>
      <c r="C9" s="2">
        <v>7.35</v>
      </c>
      <c r="D9" s="2">
        <v>13.99</v>
      </c>
      <c r="E9" s="2">
        <v>68.92</v>
      </c>
      <c r="F9" s="2">
        <v>0.94</v>
      </c>
      <c r="G9" s="2">
        <v>2.02</v>
      </c>
      <c r="H9" s="2">
        <v>0.43</v>
      </c>
      <c r="I9" s="2">
        <v>0.25</v>
      </c>
      <c r="J9" s="2">
        <v>0.1</v>
      </c>
      <c r="K9" s="1">
        <f t="shared" si="0"/>
        <v>98.77</v>
      </c>
    </row>
    <row r="10" spans="1:11" x14ac:dyDescent="0.25">
      <c r="A10" t="s">
        <v>25</v>
      </c>
      <c r="B10" s="2">
        <v>5.19</v>
      </c>
      <c r="C10" s="2">
        <v>7.32</v>
      </c>
      <c r="D10" s="2">
        <v>14.15</v>
      </c>
      <c r="E10" s="2">
        <v>69.09</v>
      </c>
      <c r="F10" s="2">
        <v>1.02</v>
      </c>
      <c r="G10" s="2">
        <v>1.91</v>
      </c>
      <c r="H10" s="2">
        <v>0.53</v>
      </c>
      <c r="I10" s="2">
        <v>0.24</v>
      </c>
      <c r="J10" s="2">
        <v>0.09</v>
      </c>
      <c r="K10" s="1">
        <f t="shared" si="0"/>
        <v>99.539999999999992</v>
      </c>
    </row>
    <row r="11" spans="1:11" x14ac:dyDescent="0.25">
      <c r="A11" t="s">
        <v>68</v>
      </c>
      <c r="B11" s="2">
        <v>5.38</v>
      </c>
      <c r="C11" s="2">
        <v>7.32</v>
      </c>
      <c r="D11" s="2">
        <v>14.09</v>
      </c>
      <c r="E11" s="2">
        <v>69.34</v>
      </c>
      <c r="F11" s="2">
        <v>0.98</v>
      </c>
      <c r="G11" s="2">
        <v>1.8</v>
      </c>
      <c r="H11" s="2">
        <v>0.39</v>
      </c>
      <c r="I11" s="2">
        <v>0.2</v>
      </c>
      <c r="J11" s="2">
        <v>0.01</v>
      </c>
      <c r="K11" s="1">
        <f t="shared" si="0"/>
        <v>99.51</v>
      </c>
    </row>
    <row r="12" spans="1:11" x14ac:dyDescent="0.25">
      <c r="A12" t="s">
        <v>69</v>
      </c>
      <c r="B12" s="2">
        <v>4.0599999999999996</v>
      </c>
      <c r="C12" s="2">
        <v>7.34</v>
      </c>
      <c r="D12" s="2">
        <v>14.06</v>
      </c>
      <c r="E12" s="2">
        <v>69.3</v>
      </c>
      <c r="F12" s="2">
        <v>0.89</v>
      </c>
      <c r="G12" s="2">
        <v>1.74</v>
      </c>
      <c r="H12" s="2">
        <v>0.41</v>
      </c>
      <c r="I12" s="2">
        <v>0.25</v>
      </c>
      <c r="J12" s="2">
        <v>0.09</v>
      </c>
      <c r="K12" s="1">
        <f t="shared" si="0"/>
        <v>98.139999999999986</v>
      </c>
    </row>
    <row r="13" spans="1:11" x14ac:dyDescent="0.25">
      <c r="A13" t="s">
        <v>70</v>
      </c>
      <c r="B13" s="2">
        <v>4.12</v>
      </c>
      <c r="C13" s="2">
        <v>7.54</v>
      </c>
      <c r="D13" s="2">
        <v>14.24</v>
      </c>
      <c r="E13" s="2">
        <v>69.489999999999995</v>
      </c>
      <c r="F13" s="2">
        <v>0.87</v>
      </c>
      <c r="G13" s="2">
        <v>1.75</v>
      </c>
      <c r="H13" s="2">
        <v>0.43</v>
      </c>
      <c r="I13" s="2">
        <v>0.23</v>
      </c>
      <c r="J13" s="2">
        <v>0.15</v>
      </c>
      <c r="K13" s="1">
        <f t="shared" si="0"/>
        <v>98.820000000000007</v>
      </c>
    </row>
    <row r="14" spans="1:11" x14ac:dyDescent="0.25">
      <c r="A14" t="s">
        <v>71</v>
      </c>
      <c r="B14" s="2">
        <v>5.24</v>
      </c>
      <c r="C14" s="2">
        <v>7.5</v>
      </c>
      <c r="D14" s="2">
        <v>14.14</v>
      </c>
      <c r="E14" s="2">
        <v>69.540000000000006</v>
      </c>
      <c r="F14" s="2">
        <v>0.93</v>
      </c>
      <c r="G14" s="2">
        <v>1.58</v>
      </c>
      <c r="H14" s="2">
        <v>0.56000000000000005</v>
      </c>
      <c r="I14" s="2">
        <v>0.24</v>
      </c>
      <c r="J14" s="2">
        <v>0.12</v>
      </c>
      <c r="K14" s="1">
        <f t="shared" si="0"/>
        <v>99.850000000000023</v>
      </c>
    </row>
    <row r="15" spans="1:11" x14ac:dyDescent="0.25">
      <c r="A15" t="s">
        <v>72</v>
      </c>
      <c r="B15" s="2">
        <v>5.26</v>
      </c>
      <c r="C15" s="2">
        <v>7.54</v>
      </c>
      <c r="D15" s="2">
        <v>14.27</v>
      </c>
      <c r="E15" s="2">
        <v>69.88</v>
      </c>
      <c r="F15" s="2">
        <v>0.84</v>
      </c>
      <c r="G15" s="2">
        <v>1.68</v>
      </c>
      <c r="H15" s="2">
        <v>0.57999999999999996</v>
      </c>
      <c r="I15" s="2">
        <v>0.28000000000000003</v>
      </c>
      <c r="J15" s="2">
        <v>0.09</v>
      </c>
      <c r="K15" s="1">
        <f t="shared" si="0"/>
        <v>100.42</v>
      </c>
    </row>
    <row r="17" spans="1:11" x14ac:dyDescent="0.25">
      <c r="A17" t="s">
        <v>63</v>
      </c>
      <c r="B17" s="2">
        <v>4.67</v>
      </c>
      <c r="C17" s="2">
        <v>7.4</v>
      </c>
      <c r="D17" s="2">
        <v>14.15</v>
      </c>
      <c r="E17" s="2">
        <v>69.39</v>
      </c>
      <c r="F17" s="2">
        <v>0.92</v>
      </c>
      <c r="G17" s="2">
        <v>1.77</v>
      </c>
      <c r="H17" s="2">
        <v>0.46</v>
      </c>
      <c r="I17" s="2">
        <v>0.23</v>
      </c>
      <c r="J17" s="2">
        <v>0.09</v>
      </c>
      <c r="K17" s="1">
        <f>SUM(B17:J17)</f>
        <v>99.08</v>
      </c>
    </row>
    <row r="18" spans="1:11" x14ac:dyDescent="0.25">
      <c r="A18" t="s">
        <v>64</v>
      </c>
      <c r="B18" s="1">
        <f>STDEV(B3:B15)</f>
        <v>0.49397004995891042</v>
      </c>
      <c r="C18" s="1">
        <f t="shared" ref="C18:K18" si="1">STDEV(C3:C15)</f>
        <v>9.9762538573174298E-2</v>
      </c>
      <c r="D18" s="1">
        <f t="shared" si="1"/>
        <v>9.1118407045799821E-2</v>
      </c>
      <c r="E18" s="1">
        <f t="shared" si="1"/>
        <v>0.31983369075754015</v>
      </c>
      <c r="F18" s="1">
        <f t="shared" si="1"/>
        <v>5.9657140050243446E-2</v>
      </c>
      <c r="G18" s="1">
        <f t="shared" si="1"/>
        <v>0.11609015064562143</v>
      </c>
      <c r="H18" s="1">
        <f t="shared" si="1"/>
        <v>6.4310943360344278E-2</v>
      </c>
      <c r="I18" s="1">
        <f t="shared" si="1"/>
        <v>4.444818360339383E-2</v>
      </c>
      <c r="J18" s="1">
        <f t="shared" si="1"/>
        <v>3.4250210555220227E-2</v>
      </c>
      <c r="K18" s="1">
        <f t="shared" si="1"/>
        <v>0.71264944451619172</v>
      </c>
    </row>
    <row r="19" spans="1:11" x14ac:dyDescent="0.25">
      <c r="A19" t="s">
        <v>11</v>
      </c>
      <c r="B19" s="1">
        <f>100*(B18/B17)</f>
        <v>10.577517129741123</v>
      </c>
      <c r="C19" s="1">
        <f t="shared" ref="C19:K19" si="2">100*(C18/C17)</f>
        <v>1.348142413151004</v>
      </c>
      <c r="D19" s="1">
        <f t="shared" si="2"/>
        <v>0.64394633954628855</v>
      </c>
      <c r="E19" s="1">
        <f t="shared" si="2"/>
        <v>0.46092187744277296</v>
      </c>
      <c r="F19" s="1">
        <f t="shared" si="2"/>
        <v>6.4844717445916782</v>
      </c>
      <c r="G19" s="1">
        <f t="shared" si="2"/>
        <v>6.5587655731989507</v>
      </c>
      <c r="H19" s="1">
        <f t="shared" si="2"/>
        <v>13.980639860944407</v>
      </c>
      <c r="I19" s="1">
        <f t="shared" si="2"/>
        <v>19.325297218866883</v>
      </c>
      <c r="J19" s="1">
        <f t="shared" si="2"/>
        <v>38.055789505800256</v>
      </c>
      <c r="K19" s="1">
        <f t="shared" si="2"/>
        <v>0.71926669813907118</v>
      </c>
    </row>
    <row r="20" spans="1:11" x14ac:dyDescent="0.25">
      <c r="A20" t="s">
        <v>65</v>
      </c>
      <c r="B20" s="1">
        <f>MIN(B3:B15)</f>
        <v>3.95</v>
      </c>
      <c r="C20" s="1">
        <f t="shared" ref="C20:K20" si="3">MIN(C3:C15)</f>
        <v>7.24</v>
      </c>
      <c r="D20" s="1">
        <f t="shared" si="3"/>
        <v>13.99</v>
      </c>
      <c r="E20" s="1">
        <f t="shared" si="3"/>
        <v>68.92</v>
      </c>
      <c r="F20" s="1">
        <f t="shared" si="3"/>
        <v>0.82</v>
      </c>
      <c r="G20" s="1">
        <f t="shared" si="3"/>
        <v>1.58</v>
      </c>
      <c r="H20" s="1">
        <f t="shared" si="3"/>
        <v>0.37</v>
      </c>
      <c r="I20" s="1">
        <f t="shared" si="3"/>
        <v>0.14000000000000001</v>
      </c>
      <c r="J20" s="1">
        <f t="shared" si="3"/>
        <v>0.01</v>
      </c>
      <c r="K20" s="1">
        <f t="shared" si="3"/>
        <v>97.9</v>
      </c>
    </row>
    <row r="21" spans="1:11" x14ac:dyDescent="0.25">
      <c r="A21" t="s">
        <v>66</v>
      </c>
      <c r="B21" s="1">
        <f>MAXA(B3:B15)</f>
        <v>5.38</v>
      </c>
      <c r="C21" s="1">
        <f t="shared" ref="C21:K21" si="4">MAXA(C3:C15)</f>
        <v>7.54</v>
      </c>
      <c r="D21" s="1">
        <f t="shared" si="4"/>
        <v>14.27</v>
      </c>
      <c r="E21" s="1">
        <f t="shared" si="4"/>
        <v>69.930000000000007</v>
      </c>
      <c r="F21" s="1">
        <f t="shared" si="4"/>
        <v>1.02</v>
      </c>
      <c r="G21" s="1">
        <f t="shared" si="4"/>
        <v>2.02</v>
      </c>
      <c r="H21" s="1">
        <f t="shared" si="4"/>
        <v>0.57999999999999996</v>
      </c>
      <c r="I21" s="1">
        <f t="shared" si="4"/>
        <v>0.3</v>
      </c>
      <c r="J21" s="1">
        <f t="shared" si="4"/>
        <v>0.15</v>
      </c>
      <c r="K21" s="1">
        <f t="shared" si="4"/>
        <v>100.42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zoomScaleNormal="100" workbookViewId="0">
      <selection activeCell="M26" sqref="M26"/>
    </sheetView>
  </sheetViews>
  <sheetFormatPr defaultRowHeight="15" x14ac:dyDescent="0.25"/>
  <cols>
    <col min="1" max="1" width="23.140625" customWidth="1"/>
  </cols>
  <sheetData>
    <row r="2" spans="1:19" x14ac:dyDescent="0.25">
      <c r="A2" s="4" t="s">
        <v>12</v>
      </c>
      <c r="B2" s="5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/>
    </row>
    <row r="3" spans="1:19" x14ac:dyDescent="0.25">
      <c r="A3" s="4" t="s">
        <v>13</v>
      </c>
      <c r="B3" s="5" t="s">
        <v>14</v>
      </c>
      <c r="C3" s="5" t="s">
        <v>17</v>
      </c>
      <c r="D3" s="5" t="s">
        <v>15</v>
      </c>
      <c r="E3" s="5"/>
      <c r="F3" s="5"/>
      <c r="G3" s="6" t="s">
        <v>16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/>
    </row>
    <row r="4" spans="1:19" x14ac:dyDescent="0.25">
      <c r="A4" s="3"/>
    </row>
    <row r="5" spans="1:19" x14ac:dyDescent="0.25">
      <c r="A5" t="s">
        <v>67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P5" t="s">
        <v>63</v>
      </c>
      <c r="Q5" t="s">
        <v>64</v>
      </c>
    </row>
    <row r="6" spans="1:19" x14ac:dyDescent="0.25">
      <c r="A6" s="1" t="s">
        <v>1</v>
      </c>
      <c r="B6" s="2">
        <v>3.95</v>
      </c>
      <c r="C6" s="2">
        <v>4.8499999999999996</v>
      </c>
      <c r="D6" s="2">
        <v>4.47</v>
      </c>
      <c r="E6" s="2">
        <v>4.34</v>
      </c>
      <c r="F6" s="2">
        <v>4.75</v>
      </c>
      <c r="G6" s="2">
        <v>4.37</v>
      </c>
      <c r="H6" s="2">
        <v>4.7699999999999996</v>
      </c>
      <c r="I6" s="2">
        <v>5.19</v>
      </c>
      <c r="J6" s="2">
        <v>5.38</v>
      </c>
      <c r="K6" s="2">
        <v>4.0599999999999996</v>
      </c>
      <c r="L6" s="2">
        <v>4.12</v>
      </c>
      <c r="M6" s="2">
        <v>5.24</v>
      </c>
      <c r="N6" s="2">
        <v>5.26</v>
      </c>
      <c r="O6" s="1"/>
      <c r="P6" s="2">
        <v>4.67</v>
      </c>
      <c r="Q6" s="1">
        <f t="shared" ref="Q6:Q15" si="0">STDEV(B6:N6)</f>
        <v>0.49397004995891042</v>
      </c>
    </row>
    <row r="7" spans="1:19" x14ac:dyDescent="0.25">
      <c r="A7" s="1" t="s">
        <v>3</v>
      </c>
      <c r="B7" s="2">
        <v>7.36</v>
      </c>
      <c r="C7" s="2">
        <v>7.34</v>
      </c>
      <c r="D7" s="2">
        <v>7.51</v>
      </c>
      <c r="E7" s="2">
        <v>7.34</v>
      </c>
      <c r="F7" s="2">
        <v>7.47</v>
      </c>
      <c r="G7" s="2">
        <v>7.24</v>
      </c>
      <c r="H7" s="2">
        <v>7.35</v>
      </c>
      <c r="I7" s="2">
        <v>7.32</v>
      </c>
      <c r="J7" s="2">
        <v>7.32</v>
      </c>
      <c r="K7" s="2">
        <v>7.34</v>
      </c>
      <c r="L7" s="2">
        <v>7.54</v>
      </c>
      <c r="M7" s="2">
        <v>7.5</v>
      </c>
      <c r="N7" s="2">
        <v>7.54</v>
      </c>
      <c r="O7" s="1"/>
      <c r="P7" s="2">
        <v>7.4</v>
      </c>
      <c r="Q7" s="1">
        <f t="shared" si="0"/>
        <v>9.9762538573174298E-2</v>
      </c>
    </row>
    <row r="8" spans="1:19" x14ac:dyDescent="0.25">
      <c r="A8" s="1" t="s">
        <v>4</v>
      </c>
      <c r="B8" s="2">
        <v>14.26</v>
      </c>
      <c r="C8" s="2">
        <v>14.1</v>
      </c>
      <c r="D8" s="2">
        <v>14.17</v>
      </c>
      <c r="E8" s="2">
        <v>14.05</v>
      </c>
      <c r="F8" s="2">
        <v>14.13</v>
      </c>
      <c r="G8" s="2">
        <v>14.27</v>
      </c>
      <c r="H8" s="2">
        <v>13.99</v>
      </c>
      <c r="I8" s="2">
        <v>14.15</v>
      </c>
      <c r="J8" s="2">
        <v>14.09</v>
      </c>
      <c r="K8" s="2">
        <v>14.06</v>
      </c>
      <c r="L8" s="2">
        <v>14.24</v>
      </c>
      <c r="M8" s="2">
        <v>14.14</v>
      </c>
      <c r="N8" s="2">
        <v>14.27</v>
      </c>
      <c r="O8" s="1"/>
      <c r="P8" s="2">
        <v>14.15</v>
      </c>
      <c r="Q8" s="1">
        <f t="shared" si="0"/>
        <v>9.1118407045799821E-2</v>
      </c>
    </row>
    <row r="9" spans="1:19" x14ac:dyDescent="0.25">
      <c r="A9" s="1" t="s">
        <v>5</v>
      </c>
      <c r="B9" s="2">
        <v>69.41</v>
      </c>
      <c r="C9" s="2">
        <v>69.33</v>
      </c>
      <c r="D9" s="2">
        <v>69.22</v>
      </c>
      <c r="E9" s="2">
        <v>68.95</v>
      </c>
      <c r="F9" s="2">
        <v>69.73</v>
      </c>
      <c r="G9" s="2">
        <v>69.930000000000007</v>
      </c>
      <c r="H9" s="2">
        <v>68.92</v>
      </c>
      <c r="I9" s="2">
        <v>69.09</v>
      </c>
      <c r="J9" s="2">
        <v>69.34</v>
      </c>
      <c r="K9" s="2">
        <v>69.3</v>
      </c>
      <c r="L9" s="2">
        <v>69.489999999999995</v>
      </c>
      <c r="M9" s="2">
        <v>69.540000000000006</v>
      </c>
      <c r="N9" s="2">
        <v>69.88</v>
      </c>
      <c r="O9" s="1"/>
      <c r="P9" s="2">
        <v>69.39</v>
      </c>
      <c r="Q9" s="1">
        <f t="shared" si="0"/>
        <v>0.31983369075754015</v>
      </c>
    </row>
    <row r="10" spans="1:19" x14ac:dyDescent="0.25">
      <c r="A10" s="1" t="s">
        <v>6</v>
      </c>
      <c r="B10" s="2">
        <v>0.94</v>
      </c>
      <c r="C10" s="2">
        <v>0.91</v>
      </c>
      <c r="D10" s="2">
        <v>0.92</v>
      </c>
      <c r="E10" s="2">
        <v>0.82</v>
      </c>
      <c r="F10" s="2">
        <v>1.01</v>
      </c>
      <c r="G10" s="2">
        <v>0.94</v>
      </c>
      <c r="H10" s="2">
        <v>0.94</v>
      </c>
      <c r="I10" s="2">
        <v>1.02</v>
      </c>
      <c r="J10" s="2">
        <v>0.98</v>
      </c>
      <c r="K10" s="2">
        <v>0.89</v>
      </c>
      <c r="L10" s="2">
        <v>0.87</v>
      </c>
      <c r="M10" s="2">
        <v>0.93</v>
      </c>
      <c r="N10" s="2">
        <v>0.84</v>
      </c>
      <c r="O10" s="1"/>
      <c r="P10" s="2">
        <v>0.92</v>
      </c>
      <c r="Q10" s="1">
        <f t="shared" si="0"/>
        <v>5.9657140050243446E-2</v>
      </c>
    </row>
    <row r="11" spans="1:19" x14ac:dyDescent="0.25">
      <c r="A11" s="1" t="s">
        <v>7</v>
      </c>
      <c r="B11" s="2">
        <v>1.73</v>
      </c>
      <c r="C11" s="2">
        <v>1.82</v>
      </c>
      <c r="D11" s="2">
        <v>1.81</v>
      </c>
      <c r="E11" s="2">
        <v>1.64</v>
      </c>
      <c r="F11" s="2">
        <v>1.67</v>
      </c>
      <c r="G11" s="2">
        <v>1.8</v>
      </c>
      <c r="H11" s="2">
        <v>2.02</v>
      </c>
      <c r="I11" s="2">
        <v>1.91</v>
      </c>
      <c r="J11" s="2">
        <v>1.8</v>
      </c>
      <c r="K11" s="2">
        <v>1.74</v>
      </c>
      <c r="L11" s="2">
        <v>1.75</v>
      </c>
      <c r="M11" s="2">
        <v>1.58</v>
      </c>
      <c r="N11" s="2">
        <v>1.68</v>
      </c>
      <c r="O11" s="1"/>
      <c r="P11" s="2">
        <v>1.77</v>
      </c>
      <c r="Q11" s="1">
        <f t="shared" si="0"/>
        <v>0.11609015064562143</v>
      </c>
    </row>
    <row r="12" spans="1:19" x14ac:dyDescent="0.25">
      <c r="A12" s="1" t="s">
        <v>8</v>
      </c>
      <c r="B12" s="2">
        <v>0.45</v>
      </c>
      <c r="C12" s="2">
        <v>0.5</v>
      </c>
      <c r="D12" s="2">
        <v>0.37</v>
      </c>
      <c r="E12" s="2">
        <v>0.43</v>
      </c>
      <c r="F12" s="2">
        <v>0.48</v>
      </c>
      <c r="G12" s="2">
        <v>0.45</v>
      </c>
      <c r="H12" s="2">
        <v>0.43</v>
      </c>
      <c r="I12" s="2">
        <v>0.53</v>
      </c>
      <c r="J12" s="2">
        <v>0.39</v>
      </c>
      <c r="K12" s="2">
        <v>0.41</v>
      </c>
      <c r="L12" s="2">
        <v>0.43</v>
      </c>
      <c r="M12" s="2">
        <v>0.56000000000000005</v>
      </c>
      <c r="N12" s="2">
        <v>0.57999999999999996</v>
      </c>
      <c r="O12" s="1"/>
      <c r="P12" s="2">
        <v>0.46</v>
      </c>
      <c r="Q12" s="1">
        <f t="shared" si="0"/>
        <v>6.4310943360344278E-2</v>
      </c>
    </row>
    <row r="13" spans="1:19" x14ac:dyDescent="0.25">
      <c r="A13" s="1" t="s">
        <v>9</v>
      </c>
      <c r="B13" s="2">
        <v>0.14000000000000001</v>
      </c>
      <c r="C13" s="2">
        <v>0.17</v>
      </c>
      <c r="D13" s="2">
        <v>0.3</v>
      </c>
      <c r="E13" s="2">
        <v>0.25</v>
      </c>
      <c r="F13" s="2">
        <v>0.2</v>
      </c>
      <c r="G13" s="2">
        <v>0.19</v>
      </c>
      <c r="H13" s="2">
        <v>0.25</v>
      </c>
      <c r="I13" s="2">
        <v>0.24</v>
      </c>
      <c r="J13" s="2">
        <v>0.2</v>
      </c>
      <c r="K13" s="2">
        <v>0.25</v>
      </c>
      <c r="L13" s="2">
        <v>0.23</v>
      </c>
      <c r="M13" s="2">
        <v>0.24</v>
      </c>
      <c r="N13" s="2">
        <v>0.28000000000000003</v>
      </c>
      <c r="O13" s="1"/>
      <c r="P13" s="2">
        <v>0.23</v>
      </c>
      <c r="Q13" s="1">
        <f t="shared" si="0"/>
        <v>4.444818360339383E-2</v>
      </c>
    </row>
    <row r="14" spans="1:19" x14ac:dyDescent="0.25">
      <c r="A14" s="1" t="s">
        <v>10</v>
      </c>
      <c r="B14" s="2">
        <v>0.08</v>
      </c>
      <c r="C14" s="2">
        <v>0.12</v>
      </c>
      <c r="D14" s="2">
        <v>0.05</v>
      </c>
      <c r="E14" s="2">
        <v>0.08</v>
      </c>
      <c r="F14" s="2">
        <v>7.0000000000000007E-2</v>
      </c>
      <c r="G14" s="2">
        <v>0.08</v>
      </c>
      <c r="H14" s="2">
        <v>0.1</v>
      </c>
      <c r="I14" s="2">
        <v>0.09</v>
      </c>
      <c r="J14" s="2">
        <v>0.01</v>
      </c>
      <c r="K14" s="2">
        <v>0.09</v>
      </c>
      <c r="L14" s="2">
        <v>0.15</v>
      </c>
      <c r="M14" s="2">
        <v>0.12</v>
      </c>
      <c r="N14" s="2">
        <v>0.09</v>
      </c>
      <c r="O14" s="1"/>
      <c r="P14" s="2">
        <v>0.09</v>
      </c>
      <c r="Q14" s="1">
        <f t="shared" si="0"/>
        <v>3.4250210555220227E-2</v>
      </c>
    </row>
    <row r="15" spans="1:19" x14ac:dyDescent="0.25">
      <c r="A15" s="1" t="s">
        <v>2</v>
      </c>
      <c r="B15" s="1">
        <f t="shared" ref="B15:N15" si="1">SUM(B6:B14)</f>
        <v>98.32</v>
      </c>
      <c r="C15" s="1">
        <f t="shared" si="1"/>
        <v>99.14</v>
      </c>
      <c r="D15" s="1">
        <f t="shared" si="1"/>
        <v>98.820000000000007</v>
      </c>
      <c r="E15" s="1">
        <f t="shared" si="1"/>
        <v>97.9</v>
      </c>
      <c r="F15" s="1">
        <f t="shared" si="1"/>
        <v>99.510000000000019</v>
      </c>
      <c r="G15" s="1">
        <f t="shared" si="1"/>
        <v>99.27</v>
      </c>
      <c r="H15" s="1">
        <f t="shared" si="1"/>
        <v>98.77</v>
      </c>
      <c r="I15" s="1">
        <f t="shared" si="1"/>
        <v>99.539999999999992</v>
      </c>
      <c r="J15" s="1">
        <f t="shared" si="1"/>
        <v>99.51</v>
      </c>
      <c r="K15" s="1">
        <f t="shared" si="1"/>
        <v>98.139999999999986</v>
      </c>
      <c r="L15" s="1">
        <f t="shared" si="1"/>
        <v>98.820000000000007</v>
      </c>
      <c r="M15" s="1">
        <f t="shared" si="1"/>
        <v>99.850000000000023</v>
      </c>
      <c r="N15" s="1">
        <f t="shared" si="1"/>
        <v>100.42</v>
      </c>
      <c r="O15" s="1"/>
      <c r="P15" s="1">
        <f>SUM(P6:P14)</f>
        <v>99.08</v>
      </c>
      <c r="Q15" s="1">
        <f t="shared" si="0"/>
        <v>0.71264944451619172</v>
      </c>
    </row>
    <row r="20" spans="1:15" ht="15.75" x14ac:dyDescent="0.25">
      <c r="D20" s="7" t="s">
        <v>26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.75" x14ac:dyDescent="0.25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9.5" x14ac:dyDescent="0.35">
      <c r="D22" s="8" t="s">
        <v>27</v>
      </c>
      <c r="E22" s="8"/>
      <c r="F22" s="9" t="s">
        <v>100</v>
      </c>
      <c r="G22" s="8"/>
      <c r="H22" s="9"/>
      <c r="I22" s="8"/>
      <c r="J22" s="8"/>
      <c r="K22" s="9"/>
      <c r="L22" s="8"/>
      <c r="M22" s="8"/>
      <c r="N22" s="8"/>
      <c r="O22" s="8"/>
    </row>
    <row r="24" spans="1:15" x14ac:dyDescent="0.25">
      <c r="A24" t="s">
        <v>28</v>
      </c>
    </row>
    <row r="25" spans="1:15" x14ac:dyDescent="0.25">
      <c r="A25" t="s">
        <v>35</v>
      </c>
    </row>
    <row r="26" spans="1:15" x14ac:dyDescent="0.25">
      <c r="A26" t="s">
        <v>29</v>
      </c>
    </row>
    <row r="27" spans="1:15" x14ac:dyDescent="0.25">
      <c r="A27" t="s">
        <v>36</v>
      </c>
    </row>
    <row r="28" spans="1:15" x14ac:dyDescent="0.25">
      <c r="A28" t="s">
        <v>30</v>
      </c>
    </row>
    <row r="29" spans="1:15" x14ac:dyDescent="0.25">
      <c r="A29" t="s">
        <v>33</v>
      </c>
    </row>
    <row r="30" spans="1:15" x14ac:dyDescent="0.25">
      <c r="A30" t="s">
        <v>37</v>
      </c>
    </row>
    <row r="31" spans="1:15" x14ac:dyDescent="0.25">
      <c r="A31" t="s">
        <v>38</v>
      </c>
    </row>
    <row r="32" spans="1:15" x14ac:dyDescent="0.25">
      <c r="A32" t="s">
        <v>39</v>
      </c>
    </row>
    <row r="33" spans="1:1" x14ac:dyDescent="0.25">
      <c r="A33" t="s">
        <v>31</v>
      </c>
    </row>
    <row r="34" spans="1:1" x14ac:dyDescent="0.25">
      <c r="A34" t="s">
        <v>34</v>
      </c>
    </row>
    <row r="35" spans="1:1" x14ac:dyDescent="0.25">
      <c r="A35" t="s">
        <v>32</v>
      </c>
    </row>
    <row r="37" spans="1:1" x14ac:dyDescent="0.25">
      <c r="A37" t="s">
        <v>40</v>
      </c>
    </row>
    <row r="38" spans="1:1" x14ac:dyDescent="0.25">
      <c r="A38" t="s">
        <v>41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46</v>
      </c>
    </row>
    <row r="44" spans="1:1" x14ac:dyDescent="0.25">
      <c r="A44" t="s">
        <v>47</v>
      </c>
    </row>
    <row r="45" spans="1:1" x14ac:dyDescent="0.25">
      <c r="A45" t="s">
        <v>48</v>
      </c>
    </row>
    <row r="46" spans="1:1" x14ac:dyDescent="0.25">
      <c r="A46" t="s">
        <v>49</v>
      </c>
    </row>
    <row r="47" spans="1:1" x14ac:dyDescent="0.25">
      <c r="A47" t="s">
        <v>50</v>
      </c>
    </row>
    <row r="49" spans="1:1" x14ac:dyDescent="0.25">
      <c r="A49" t="s">
        <v>51</v>
      </c>
    </row>
    <row r="50" spans="1:1" x14ac:dyDescent="0.25">
      <c r="A50" t="s">
        <v>52</v>
      </c>
    </row>
    <row r="51" spans="1:1" x14ac:dyDescent="0.25">
      <c r="A51" t="s">
        <v>53</v>
      </c>
    </row>
    <row r="52" spans="1:1" x14ac:dyDescent="0.25">
      <c r="A52" t="s">
        <v>54</v>
      </c>
    </row>
    <row r="53" spans="1:1" x14ac:dyDescent="0.25">
      <c r="A53" t="s">
        <v>55</v>
      </c>
    </row>
    <row r="54" spans="1:1" x14ac:dyDescent="0.25">
      <c r="A54" t="s">
        <v>56</v>
      </c>
    </row>
    <row r="55" spans="1:1" x14ac:dyDescent="0.25">
      <c r="A55" t="s">
        <v>57</v>
      </c>
    </row>
    <row r="56" spans="1:1" x14ac:dyDescent="0.25">
      <c r="A56" t="s">
        <v>58</v>
      </c>
    </row>
    <row r="57" spans="1:1" x14ac:dyDescent="0.25">
      <c r="A57" t="s">
        <v>59</v>
      </c>
    </row>
    <row r="58" spans="1:1" x14ac:dyDescent="0.25">
      <c r="A58" t="s">
        <v>60</v>
      </c>
    </row>
    <row r="59" spans="1:1" x14ac:dyDescent="0.25">
      <c r="A59" t="s">
        <v>61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D19" sqref="D19"/>
    </sheetView>
  </sheetViews>
  <sheetFormatPr defaultRowHeight="15" x14ac:dyDescent="0.25"/>
  <sheetData>
    <row r="1" spans="1:19" x14ac:dyDescent="0.25">
      <c r="A1" s="1" t="s">
        <v>73</v>
      </c>
      <c r="B1" s="1" t="s">
        <v>74</v>
      </c>
      <c r="C1" s="1" t="s">
        <v>75</v>
      </c>
      <c r="D1" s="10" t="s">
        <v>76</v>
      </c>
      <c r="E1" s="10" t="s">
        <v>77</v>
      </c>
      <c r="F1" s="1" t="s">
        <v>99</v>
      </c>
      <c r="G1" s="10" t="s">
        <v>78</v>
      </c>
      <c r="H1" s="10" t="s">
        <v>79</v>
      </c>
      <c r="I1" s="1" t="s">
        <v>80</v>
      </c>
      <c r="J1" s="1" t="s">
        <v>81</v>
      </c>
      <c r="K1" s="1" t="s">
        <v>82</v>
      </c>
      <c r="L1" s="1" t="s">
        <v>83</v>
      </c>
      <c r="M1" s="1" t="s">
        <v>84</v>
      </c>
      <c r="N1" s="10" t="s">
        <v>85</v>
      </c>
      <c r="O1" s="1"/>
    </row>
    <row r="2" spans="1:19" x14ac:dyDescent="0.25">
      <c r="A2" s="2">
        <v>0.92</v>
      </c>
      <c r="B2" s="2">
        <v>0.9</v>
      </c>
      <c r="C2" s="2">
        <v>0.95</v>
      </c>
      <c r="D2" s="11">
        <v>0.04</v>
      </c>
      <c r="E2" s="11">
        <v>0</v>
      </c>
      <c r="F2" s="2">
        <v>0.06</v>
      </c>
      <c r="G2" s="11">
        <v>1.96</v>
      </c>
      <c r="H2" s="11">
        <v>0</v>
      </c>
      <c r="I2" s="2">
        <v>0.01</v>
      </c>
      <c r="J2" s="2">
        <v>0</v>
      </c>
      <c r="K2" s="2">
        <v>0</v>
      </c>
      <c r="L2" s="2">
        <v>0</v>
      </c>
      <c r="M2" s="2">
        <v>0</v>
      </c>
      <c r="N2" s="11">
        <v>0</v>
      </c>
      <c r="O2" s="1"/>
    </row>
    <row r="3" spans="1:19" x14ac:dyDescent="0.25">
      <c r="A3">
        <v>-1</v>
      </c>
      <c r="B3">
        <v>1</v>
      </c>
      <c r="C3">
        <v>2</v>
      </c>
      <c r="D3" s="12">
        <v>4</v>
      </c>
      <c r="E3" s="12">
        <v>3</v>
      </c>
      <c r="F3">
        <v>2</v>
      </c>
      <c r="G3" s="12">
        <v>5</v>
      </c>
      <c r="H3" s="12">
        <v>5</v>
      </c>
      <c r="I3">
        <v>3</v>
      </c>
      <c r="J3">
        <v>3</v>
      </c>
      <c r="K3">
        <v>3</v>
      </c>
      <c r="L3">
        <v>3</v>
      </c>
      <c r="M3">
        <v>4</v>
      </c>
      <c r="N3" s="12">
        <v>4</v>
      </c>
      <c r="Q3" t="s">
        <v>86</v>
      </c>
    </row>
    <row r="4" spans="1:19" x14ac:dyDescent="0.25">
      <c r="A4">
        <f>A2*A3</f>
        <v>-0.92</v>
      </c>
      <c r="B4">
        <f t="shared" ref="B4:N4" si="0">B2*B3</f>
        <v>0.9</v>
      </c>
      <c r="C4">
        <f t="shared" si="0"/>
        <v>1.9</v>
      </c>
      <c r="D4">
        <f t="shared" si="0"/>
        <v>0.16</v>
      </c>
      <c r="E4">
        <f t="shared" si="0"/>
        <v>0</v>
      </c>
      <c r="F4">
        <f t="shared" si="0"/>
        <v>0.12</v>
      </c>
      <c r="G4">
        <f t="shared" si="0"/>
        <v>9.8000000000000007</v>
      </c>
      <c r="H4">
        <f t="shared" si="0"/>
        <v>0</v>
      </c>
      <c r="I4">
        <f t="shared" si="0"/>
        <v>0.03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>SUM(B4:N4)</f>
        <v>12.91</v>
      </c>
      <c r="P4" s="12" t="s">
        <v>87</v>
      </c>
      <c r="Q4">
        <f>D2+E2+G2+H2+N2</f>
        <v>2</v>
      </c>
      <c r="S4" t="s">
        <v>88</v>
      </c>
    </row>
    <row r="5" spans="1:19" x14ac:dyDescent="0.25">
      <c r="D5" s="12"/>
      <c r="E5" s="12"/>
      <c r="G5" s="12"/>
      <c r="H5" s="12"/>
      <c r="N5" s="12"/>
    </row>
    <row r="6" spans="1:19" x14ac:dyDescent="0.25">
      <c r="D6" s="12"/>
      <c r="E6" s="12"/>
      <c r="G6" s="12"/>
      <c r="H6" s="12"/>
      <c r="N6" s="12"/>
      <c r="P6" t="s">
        <v>89</v>
      </c>
      <c r="Q6">
        <f>B2+C2+F2+I2+J2+K2+L2+M2</f>
        <v>1.9200000000000002</v>
      </c>
      <c r="S6" t="s">
        <v>90</v>
      </c>
    </row>
    <row r="7" spans="1:19" x14ac:dyDescent="0.25">
      <c r="D7" s="12"/>
      <c r="E7" s="12"/>
      <c r="G7" s="12"/>
      <c r="H7" s="12"/>
      <c r="N7" s="12"/>
    </row>
    <row r="8" spans="1:19" x14ac:dyDescent="0.25">
      <c r="D8" s="12"/>
      <c r="E8" s="12"/>
      <c r="G8" s="12"/>
      <c r="H8" s="12"/>
      <c r="N8" s="12"/>
      <c r="P8" t="s">
        <v>91</v>
      </c>
      <c r="Q8">
        <v>6</v>
      </c>
    </row>
    <row r="9" spans="1:19" x14ac:dyDescent="0.25">
      <c r="D9" s="12"/>
      <c r="E9" s="12"/>
      <c r="G9" s="12"/>
      <c r="H9" s="12"/>
      <c r="N9" s="12"/>
      <c r="P9" t="s">
        <v>92</v>
      </c>
    </row>
    <row r="10" spans="1:19" x14ac:dyDescent="0.25">
      <c r="D10" s="12"/>
      <c r="E10" s="12"/>
      <c r="G10" s="12"/>
      <c r="H10" s="12"/>
      <c r="N10" s="12"/>
      <c r="P10" t="s">
        <v>93</v>
      </c>
      <c r="Q10">
        <v>6</v>
      </c>
      <c r="R10">
        <v>-12</v>
      </c>
    </row>
    <row r="11" spans="1:19" x14ac:dyDescent="0.25">
      <c r="D11" s="12"/>
      <c r="E11" s="12"/>
      <c r="G11" s="12"/>
      <c r="H11" s="12"/>
      <c r="N11" s="12"/>
    </row>
    <row r="12" spans="1:19" x14ac:dyDescent="0.25">
      <c r="D12" s="12"/>
      <c r="E12" s="12"/>
      <c r="G12" s="12"/>
      <c r="H12" s="12"/>
      <c r="N12" s="12"/>
      <c r="P12" t="s">
        <v>94</v>
      </c>
      <c r="Q12">
        <v>0</v>
      </c>
      <c r="R12">
        <v>0</v>
      </c>
    </row>
    <row r="13" spans="1:19" x14ac:dyDescent="0.25">
      <c r="D13" s="12"/>
      <c r="E13" s="12"/>
      <c r="G13" s="12"/>
      <c r="H13" s="12"/>
      <c r="N13" s="12"/>
      <c r="P13" t="s">
        <v>95</v>
      </c>
    </row>
    <row r="14" spans="1:19" x14ac:dyDescent="0.25">
      <c r="D14" s="12"/>
      <c r="E14" s="12"/>
      <c r="G14" s="12"/>
      <c r="H14" s="12"/>
      <c r="N14" s="12"/>
      <c r="P14" t="s">
        <v>96</v>
      </c>
      <c r="Q14">
        <v>0.91</v>
      </c>
      <c r="R14">
        <v>-0.91</v>
      </c>
      <c r="S14" t="s">
        <v>97</v>
      </c>
    </row>
    <row r="15" spans="1:19" x14ac:dyDescent="0.25">
      <c r="D15" s="12"/>
      <c r="E15" s="12"/>
      <c r="G15" s="12"/>
      <c r="H15" s="12"/>
      <c r="N15" s="12"/>
      <c r="P15" t="s">
        <v>98</v>
      </c>
      <c r="Q15">
        <v>1</v>
      </c>
    </row>
    <row r="16" spans="1:19" x14ac:dyDescent="0.25">
      <c r="D16" s="12"/>
      <c r="E16" s="12"/>
      <c r="G16" s="12"/>
      <c r="H16" s="12"/>
      <c r="N16" s="12"/>
      <c r="R16">
        <f>SUM(R10:R14)</f>
        <v>-12.91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mabadean</dc:creator>
  <cp:lastModifiedBy>mabadean</cp:lastModifiedBy>
  <dcterms:created xsi:type="dcterms:W3CDTF">2013-01-10T22:46:02Z</dcterms:created>
  <dcterms:modified xsi:type="dcterms:W3CDTF">2014-06-12T18:45:31Z</dcterms:modified>
</cp:coreProperties>
</file>