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 activeTab="1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6" i="3" l="1"/>
  <c r="N4" i="3"/>
  <c r="O16" i="3"/>
  <c r="K4" i="3"/>
  <c r="J4" i="3"/>
  <c r="I4" i="3"/>
  <c r="H4" i="3"/>
  <c r="G4" i="3"/>
  <c r="F4" i="3"/>
  <c r="E4" i="3"/>
  <c r="D4" i="3"/>
  <c r="C4" i="3"/>
  <c r="B4" i="3"/>
  <c r="A4" i="3"/>
  <c r="L4" i="3" l="1"/>
  <c r="J15" i="1" l="1"/>
  <c r="K15" i="1"/>
  <c r="L15" i="1"/>
  <c r="M15" i="1"/>
  <c r="N15" i="1"/>
  <c r="O15" i="1"/>
  <c r="P15" i="1"/>
  <c r="Q15" i="1"/>
  <c r="R15" i="1"/>
  <c r="S15" i="1"/>
  <c r="T15" i="1"/>
  <c r="J16" i="1"/>
  <c r="K16" i="1"/>
  <c r="L16" i="1"/>
  <c r="M16" i="1"/>
  <c r="N16" i="1"/>
  <c r="O16" i="1"/>
  <c r="P16" i="1"/>
  <c r="Q16" i="1"/>
  <c r="R16" i="1"/>
  <c r="S16" i="1"/>
  <c r="T16" i="1"/>
  <c r="I16" i="1"/>
  <c r="I15" i="1"/>
  <c r="J13" i="1"/>
  <c r="K13" i="1"/>
  <c r="L13" i="1"/>
  <c r="M13" i="1"/>
  <c r="N13" i="1"/>
  <c r="O13" i="1"/>
  <c r="P13" i="1"/>
  <c r="Q13" i="1"/>
  <c r="R13" i="1"/>
  <c r="S13" i="1"/>
  <c r="T13" i="1"/>
  <c r="I13" i="1"/>
  <c r="I14" i="1" s="1"/>
  <c r="J12" i="1"/>
  <c r="K12" i="1"/>
  <c r="L12" i="1"/>
  <c r="M12" i="1"/>
  <c r="N12" i="1"/>
  <c r="O12" i="1"/>
  <c r="P12" i="1"/>
  <c r="Q12" i="1"/>
  <c r="R12" i="1"/>
  <c r="S12" i="1"/>
  <c r="I12" i="1"/>
  <c r="Q14" i="1" l="1"/>
  <c r="P14" i="1"/>
  <c r="S14" i="1"/>
  <c r="O14" i="1"/>
  <c r="K14" i="1"/>
  <c r="M14" i="1"/>
  <c r="T12" i="1"/>
  <c r="T14" i="1" s="1"/>
  <c r="L14" i="1"/>
  <c r="R14" i="1"/>
  <c r="N14" i="1"/>
  <c r="J14" i="1"/>
</calcChain>
</file>

<file path=xl/sharedStrings.xml><?xml version="1.0" encoding="utf-8"?>
<sst xmlns="http://schemas.openxmlformats.org/spreadsheetml/2006/main" count="143" uniqueCount="113">
  <si>
    <t xml:space="preserve"> </t>
  </si>
  <si>
    <t>Oxide</t>
  </si>
  <si>
    <t>DataSet/Point</t>
  </si>
  <si>
    <t>X</t>
  </si>
  <si>
    <t>Y</t>
  </si>
  <si>
    <t>Z</t>
  </si>
  <si>
    <t>Date</t>
  </si>
  <si>
    <t>Point#</t>
  </si>
  <si>
    <t>Distance (µ)</t>
  </si>
  <si>
    <t>Comment</t>
  </si>
  <si>
    <t>F</t>
  </si>
  <si>
    <t>Total</t>
  </si>
  <si>
    <t>Na2O</t>
  </si>
  <si>
    <t>Ta2O5</t>
  </si>
  <si>
    <t>CaO</t>
  </si>
  <si>
    <t>Nb2O5</t>
  </si>
  <si>
    <t>TiO2</t>
  </si>
  <si>
    <t>UO2</t>
  </si>
  <si>
    <t>SrO</t>
  </si>
  <si>
    <t>Ce2O3</t>
  </si>
  <si>
    <t>La2O3</t>
  </si>
  <si>
    <t>ThO2</t>
  </si>
  <si>
    <t xml:space="preserve">86 / 1 . </t>
  </si>
  <si>
    <t>R061003.</t>
  </si>
  <si>
    <t xml:space="preserve">89 / 1 . </t>
  </si>
  <si>
    <t xml:space="preserve">92 / 1 . </t>
  </si>
  <si>
    <t xml:space="preserve">93 / 1 . </t>
  </si>
  <si>
    <t xml:space="preserve">94 / 1 . </t>
  </si>
  <si>
    <t xml:space="preserve">96 / 1 . </t>
  </si>
  <si>
    <t xml:space="preserve">98 / 1 . </t>
  </si>
  <si>
    <t xml:space="preserve">99 / 1 . </t>
  </si>
  <si>
    <t>Avergage</t>
  </si>
  <si>
    <t>STD</t>
  </si>
  <si>
    <t>E%</t>
  </si>
  <si>
    <t>min</t>
  </si>
  <si>
    <t>max</t>
  </si>
  <si>
    <t>R061003</t>
  </si>
  <si>
    <t>fluorcalciopyrochlore</t>
  </si>
  <si>
    <t>Operation conditions:</t>
  </si>
  <si>
    <t>25kV</t>
  </si>
  <si>
    <t xml:space="preserve">Beam Size :  10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</si>
  <si>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</si>
  <si>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6nA</t>
  </si>
  <si>
    <t>Wt%</t>
  </si>
  <si>
    <t>#1</t>
  </si>
  <si>
    <t>#2</t>
  </si>
  <si>
    <t>#3</t>
  </si>
  <si>
    <t>#4</t>
  </si>
  <si>
    <t>#5</t>
  </si>
  <si>
    <t>#6</t>
  </si>
  <si>
    <t>#7</t>
  </si>
  <si>
    <t>#8</t>
  </si>
  <si>
    <t>ideal</t>
  </si>
  <si>
    <t>measured</t>
  </si>
  <si>
    <t>Xtal</t>
  </si>
  <si>
    <t xml:space="preserve">  TAP(Na Ka)</t>
  </si>
  <si>
    <t xml:space="preserve">  PET(Ca Ka)</t>
  </si>
  <si>
    <t xml:space="preserve">  PET(Sr La)</t>
  </si>
  <si>
    <t xml:space="preserve">  PET(Th Ma)</t>
  </si>
  <si>
    <t xml:space="preserve">  PET(Nb La)</t>
  </si>
  <si>
    <t xml:space="preserve">  PET(U  Ma)</t>
  </si>
  <si>
    <t xml:space="preserve">  TAP(F  Ka)</t>
  </si>
  <si>
    <t xml:space="preserve">  LIF(Ta La)</t>
  </si>
  <si>
    <t xml:space="preserve">  LIF(Ce La)</t>
  </si>
  <si>
    <t xml:space="preserve">  LIF(La La)</t>
  </si>
  <si>
    <t xml:space="preserve">  LIF(Ti Ka)</t>
  </si>
  <si>
    <t xml:space="preserve">Standard Name :   </t>
  </si>
  <si>
    <t xml:space="preserve"> F  On MgF2 </t>
  </si>
  <si>
    <t xml:space="preserve"> Na On albite-Cr </t>
  </si>
  <si>
    <t xml:space="preserve"> Ta On LiTaO3 </t>
  </si>
  <si>
    <t xml:space="preserve"> Ca On wollast </t>
  </si>
  <si>
    <t xml:space="preserve"> Nb On LiNbO3 </t>
  </si>
  <si>
    <t xml:space="preserve"> Ce, La On ree3 </t>
  </si>
  <si>
    <t xml:space="preserve"> Ti On rutile1 </t>
  </si>
  <si>
    <t xml:space="preserve"> Sr On SrTiO3 </t>
  </si>
  <si>
    <t xml:space="preserve"> U  On UO2 </t>
  </si>
  <si>
    <t xml:space="preserve"> Th On ThO2 </t>
  </si>
  <si>
    <t xml:space="preserve">Standard composition :   </t>
  </si>
  <si>
    <t xml:space="preserve"> MgF2 = Mg : 39.01%, F  : 60.99% </t>
  </si>
  <si>
    <t xml:space="preserve"> albite-Cr = Si : 31.96%, Al : 10.39%, Fe : 0.01%, Ca : 0.01%, Na : 8.77%, K  : 0.02%, O  : 48.72% </t>
  </si>
  <si>
    <t xml:space="preserve"> LiTaO3 = Li : 2.94%, Ta : 76.71%, O  : 20.35% </t>
  </si>
  <si>
    <t xml:space="preserve"> wollast = Si : 24.18%, Ca : 34.5%, O  : 41.32% </t>
  </si>
  <si>
    <t xml:space="preserve"> LiNbO3 = Li : 4.69%, Nb : 62.84%, O  : 32.46% </t>
  </si>
  <si>
    <t xml:space="preserve"> ree3 = Si : 12.69%, Al : 16.26%, Ca : 18.1%, Y  : 3.21%, La : 3.65%, Ce : 3.42%, Pr : 3.79%, O  : 38.88% </t>
  </si>
  <si>
    <t xml:space="preserve"> rutile1 = Ti : 59.93%, O  : 40.06% </t>
  </si>
  <si>
    <t xml:space="preserve"> SrTiO3 = Sr : 47.74%, Ti : 26.1%, O  : 26.16% </t>
  </si>
  <si>
    <t xml:space="preserve"> UO2 = U  : 88.15%, O  : 11.85% </t>
  </si>
  <si>
    <t xml:space="preserve"> ThO2 = Th : 87.88%, O  : 12.12% </t>
  </si>
  <si>
    <t>F-</t>
  </si>
  <si>
    <t>Na1+</t>
  </si>
  <si>
    <t>Ca2+</t>
  </si>
  <si>
    <t>Ti4+</t>
  </si>
  <si>
    <t>Nb5+</t>
  </si>
  <si>
    <t>Ta5+</t>
  </si>
  <si>
    <t>Ce3+</t>
  </si>
  <si>
    <t>La3+</t>
  </si>
  <si>
    <t>Th4+</t>
  </si>
  <si>
    <t>apfu</t>
  </si>
  <si>
    <t>BTOtal</t>
  </si>
  <si>
    <t>pyrochlore</t>
  </si>
  <si>
    <t xml:space="preserve">Atotal </t>
  </si>
  <si>
    <t>calcio</t>
  </si>
  <si>
    <t>X O</t>
  </si>
  <si>
    <t>XOH</t>
  </si>
  <si>
    <t>Xtotal</t>
  </si>
  <si>
    <t>YO</t>
  </si>
  <si>
    <t>YOH</t>
  </si>
  <si>
    <t>YF</t>
  </si>
  <si>
    <t>Fluor</t>
  </si>
  <si>
    <t>Ytotal</t>
  </si>
  <si>
    <t>Sr2+</t>
  </si>
  <si>
    <t>U4+</t>
  </si>
  <si>
    <r>
      <t>(Ca</t>
    </r>
    <r>
      <rPr>
        <vertAlign val="subscript"/>
        <sz val="12"/>
        <rFont val="Arial"/>
        <family val="2"/>
      </rPr>
      <t>1.03</t>
    </r>
    <r>
      <rPr>
        <sz val="12"/>
        <rFont val="Arial"/>
        <family val="2"/>
      </rPr>
      <t>Na</t>
    </r>
    <r>
      <rPr>
        <vertAlign val="subscript"/>
        <sz val="12"/>
        <rFont val="Arial"/>
        <family val="2"/>
      </rPr>
      <t>0.88</t>
    </r>
    <r>
      <rPr>
        <sz val="12"/>
        <rFont val="Arial"/>
        <family val="2"/>
      </rPr>
      <t>Sr</t>
    </r>
    <r>
      <rPr>
        <vertAlign val="subscript"/>
        <sz val="12"/>
        <rFont val="Arial"/>
        <family val="2"/>
      </rPr>
      <t>0.03</t>
    </r>
    <r>
      <rPr>
        <sz val="12"/>
        <rFont val="Arial"/>
        <family val="2"/>
      </rPr>
      <t>Ce</t>
    </r>
    <r>
      <rPr>
        <vertAlign val="subscript"/>
        <sz val="12"/>
        <rFont val="Arial"/>
        <family val="2"/>
      </rPr>
      <t>0.01</t>
    </r>
    <r>
      <rPr>
        <sz val="12"/>
        <rFont val="Arial"/>
        <family val="2"/>
      </rPr>
      <t>)</t>
    </r>
    <r>
      <rPr>
        <vertAlign val="subscript"/>
        <sz val="12"/>
        <rFont val="Cambria"/>
        <family val="1"/>
      </rPr>
      <t>Σ1.95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(Nb</t>
    </r>
    <r>
      <rPr>
        <vertAlign val="subscript"/>
        <sz val="12"/>
        <rFont val="Arial"/>
        <family val="2"/>
      </rPr>
      <t>1.87</t>
    </r>
    <r>
      <rPr>
        <sz val="12"/>
        <rFont val="Arial"/>
        <family val="2"/>
      </rPr>
      <t>Ti</t>
    </r>
    <r>
      <rPr>
        <vertAlign val="subscript"/>
        <sz val="12"/>
        <rFont val="Arial"/>
        <family val="2"/>
      </rPr>
      <t>0.09</t>
    </r>
    <r>
      <rPr>
        <sz val="12"/>
        <rFont val="Arial"/>
        <family val="2"/>
      </rPr>
      <t>Ta</t>
    </r>
    <r>
      <rPr>
        <vertAlign val="subscript"/>
        <sz val="12"/>
        <rFont val="Arial"/>
        <family val="2"/>
      </rPr>
      <t>0.04</t>
    </r>
    <r>
      <rPr>
        <sz val="12"/>
        <rFont val="Arial"/>
        <family val="2"/>
      </rPr>
      <t>)</t>
    </r>
    <r>
      <rPr>
        <vertAlign val="subscript"/>
        <sz val="12"/>
        <rFont val="Cambria"/>
        <family val="1"/>
      </rPr>
      <t>Σ2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6 </t>
    </r>
    <r>
      <rPr>
        <sz val="12"/>
        <rFont val="Arial"/>
        <family val="2"/>
      </rPr>
      <t>[F</t>
    </r>
    <r>
      <rPr>
        <vertAlign val="subscript"/>
        <sz val="12"/>
        <rFont val="Arial"/>
        <family val="2"/>
      </rPr>
      <t>0.93</t>
    </r>
    <r>
      <rPr>
        <sz val="12"/>
        <rFont val="Arial"/>
        <family val="2"/>
      </rPr>
      <t>(OH)</t>
    </r>
    <r>
      <rPr>
        <vertAlign val="subscript"/>
        <sz val="12"/>
        <rFont val="Arial"/>
        <family val="2"/>
      </rPr>
      <t>0.01</t>
    </r>
    <r>
      <rPr>
        <sz val="12"/>
        <rFont val="Arial"/>
        <family val="2"/>
      </rPr>
      <t>]</t>
    </r>
    <r>
      <rPr>
        <vertAlign val="subscript"/>
        <sz val="12"/>
        <rFont val="Cambria"/>
        <family val="1"/>
      </rPr>
      <t>Σ</t>
    </r>
    <r>
      <rPr>
        <vertAlign val="subscript"/>
        <sz val="9.6"/>
        <rFont val="Cambria"/>
        <family val="1"/>
      </rPr>
      <t>0.94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</si>
</sst>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rgb="FFFF0000"/>
      <name val="Calibri"/>
      <family val="2"/>
      <scheme val="minor"/>
    </font>
    <font>
      <vertAlign val="subscript"/>
      <sz val="12"/>
      <name val="Cambria"/>
      <family val="1"/>
    </font>
    <font>
      <vertAlign val="subscript"/>
      <sz val="9.6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2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right" vertical="center"/>
    </xf>
    <xf numFmtId="0" fontId="7" fillId="0" borderId="0" xfId="0" applyFont="1"/>
    <xf numFmtId="0" fontId="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H1" workbookViewId="0">
      <selection activeCell="H2" sqref="H2:T13"/>
    </sheetView>
  </sheetViews>
  <sheetFormatPr defaultRowHeight="15" x14ac:dyDescent="0.25"/>
  <sheetData>
    <row r="1" spans="1:20" x14ac:dyDescent="0.25">
      <c r="B1" t="s">
        <v>0</v>
      </c>
      <c r="I1" t="s">
        <v>1</v>
      </c>
      <c r="T1" t="s">
        <v>0</v>
      </c>
    </row>
    <row r="2" spans="1:2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11</v>
      </c>
    </row>
    <row r="3" spans="1:20" x14ac:dyDescent="0.25">
      <c r="A3" t="s">
        <v>22</v>
      </c>
      <c r="B3">
        <v>19726</v>
      </c>
      <c r="C3">
        <v>-29773</v>
      </c>
      <c r="D3">
        <v>47</v>
      </c>
      <c r="E3" s="1">
        <v>41284.417164351849</v>
      </c>
      <c r="F3">
        <v>86</v>
      </c>
      <c r="G3" t="s">
        <v>0</v>
      </c>
      <c r="H3" t="s">
        <v>36</v>
      </c>
      <c r="I3" s="3">
        <v>4.33</v>
      </c>
      <c r="J3" s="3">
        <v>7.37</v>
      </c>
      <c r="K3" s="3">
        <v>2.3199999999999998</v>
      </c>
      <c r="L3" s="3">
        <v>15.38</v>
      </c>
      <c r="M3" s="3">
        <v>65.31</v>
      </c>
      <c r="N3" s="3">
        <v>1.87</v>
      </c>
      <c r="O3" s="3">
        <v>0.17</v>
      </c>
      <c r="P3" s="3">
        <v>0.81</v>
      </c>
      <c r="Q3" s="3">
        <v>0.32</v>
      </c>
      <c r="R3" s="3">
        <v>0.15</v>
      </c>
      <c r="S3" s="3">
        <v>0.12</v>
      </c>
      <c r="T3" s="2">
        <v>98.145079999999993</v>
      </c>
    </row>
    <row r="4" spans="1:20" x14ac:dyDescent="0.25">
      <c r="A4" t="s">
        <v>24</v>
      </c>
      <c r="B4">
        <v>19978</v>
      </c>
      <c r="C4">
        <v>-29921</v>
      </c>
      <c r="D4">
        <v>46</v>
      </c>
      <c r="E4" s="1">
        <v>41284.426817129628</v>
      </c>
      <c r="F4">
        <v>89</v>
      </c>
      <c r="G4" t="s">
        <v>0</v>
      </c>
      <c r="H4" t="s">
        <v>23</v>
      </c>
      <c r="I4" s="3">
        <v>4.07</v>
      </c>
      <c r="J4" s="3">
        <v>7.13</v>
      </c>
      <c r="K4" s="3">
        <v>2.67</v>
      </c>
      <c r="L4" s="3">
        <v>15.45</v>
      </c>
      <c r="M4" s="3">
        <v>66.430000000000007</v>
      </c>
      <c r="N4" s="3">
        <v>1.9</v>
      </c>
      <c r="O4" s="3">
        <v>0.25</v>
      </c>
      <c r="P4" s="3">
        <v>0.87</v>
      </c>
      <c r="Q4" s="3">
        <v>0.23</v>
      </c>
      <c r="R4" s="3">
        <v>0.12</v>
      </c>
      <c r="S4" s="3">
        <v>0.09</v>
      </c>
      <c r="T4" s="2">
        <v>99.203630000000004</v>
      </c>
    </row>
    <row r="5" spans="1:20" x14ac:dyDescent="0.25">
      <c r="A5" t="s">
        <v>25</v>
      </c>
      <c r="B5">
        <v>19620</v>
      </c>
      <c r="C5">
        <v>-29838</v>
      </c>
      <c r="D5">
        <v>48</v>
      </c>
      <c r="E5" s="1">
        <v>41284.436388888891</v>
      </c>
      <c r="F5">
        <v>92</v>
      </c>
      <c r="G5" t="s">
        <v>0</v>
      </c>
      <c r="H5" t="s">
        <v>23</v>
      </c>
      <c r="I5" s="3">
        <v>4.97</v>
      </c>
      <c r="J5" s="3">
        <v>7</v>
      </c>
      <c r="K5" s="3">
        <v>2.61</v>
      </c>
      <c r="L5" s="3">
        <v>15.37</v>
      </c>
      <c r="M5" s="3">
        <v>66.3</v>
      </c>
      <c r="N5" s="3">
        <v>1.8</v>
      </c>
      <c r="O5" s="3">
        <v>0.12</v>
      </c>
      <c r="P5" s="3">
        <v>0.74</v>
      </c>
      <c r="Q5" s="3">
        <v>0.26</v>
      </c>
      <c r="R5" s="3">
        <v>7.0000000000000007E-2</v>
      </c>
      <c r="S5" s="3">
        <v>0.14000000000000001</v>
      </c>
      <c r="T5" s="2">
        <v>99.37791</v>
      </c>
    </row>
    <row r="6" spans="1:20" x14ac:dyDescent="0.25">
      <c r="A6" t="s">
        <v>26</v>
      </c>
      <c r="B6">
        <v>19961</v>
      </c>
      <c r="C6">
        <v>-29548</v>
      </c>
      <c r="D6">
        <v>43</v>
      </c>
      <c r="E6" s="1">
        <v>41284.439571759256</v>
      </c>
      <c r="F6">
        <v>93</v>
      </c>
      <c r="G6" t="s">
        <v>0</v>
      </c>
      <c r="H6" t="s">
        <v>23</v>
      </c>
      <c r="I6" s="3">
        <v>5.55</v>
      </c>
      <c r="J6" s="3">
        <v>7.27</v>
      </c>
      <c r="K6" s="3">
        <v>2.63</v>
      </c>
      <c r="L6" s="3">
        <v>15.31</v>
      </c>
      <c r="M6" s="3">
        <v>65.849999999999994</v>
      </c>
      <c r="N6" s="3">
        <v>1.89</v>
      </c>
      <c r="O6" s="3">
        <v>0.14000000000000001</v>
      </c>
      <c r="P6" s="3">
        <v>0.84</v>
      </c>
      <c r="Q6" s="3">
        <v>0.24</v>
      </c>
      <c r="R6" s="3">
        <v>0.16</v>
      </c>
      <c r="S6" s="3">
        <v>0.15</v>
      </c>
      <c r="T6" s="2">
        <v>100.04219999999999</v>
      </c>
    </row>
    <row r="7" spans="1:20" x14ac:dyDescent="0.25">
      <c r="A7" t="s">
        <v>27</v>
      </c>
      <c r="B7">
        <v>19988</v>
      </c>
      <c r="C7">
        <v>-29679</v>
      </c>
      <c r="D7">
        <v>44</v>
      </c>
      <c r="E7" s="1">
        <v>41284.442743055559</v>
      </c>
      <c r="F7">
        <v>94</v>
      </c>
      <c r="G7" t="s">
        <v>0</v>
      </c>
      <c r="H7" t="s">
        <v>23</v>
      </c>
      <c r="I7" s="3">
        <v>5.1100000000000003</v>
      </c>
      <c r="J7" s="3">
        <v>7.2</v>
      </c>
      <c r="K7" s="3">
        <v>2.66</v>
      </c>
      <c r="L7" s="3">
        <v>15.38</v>
      </c>
      <c r="M7" s="3">
        <v>66.459999999999994</v>
      </c>
      <c r="N7" s="3">
        <v>1.8</v>
      </c>
      <c r="O7" s="3">
        <v>0.21</v>
      </c>
      <c r="P7" s="3">
        <v>0.81</v>
      </c>
      <c r="Q7" s="3">
        <v>0.32</v>
      </c>
      <c r="R7" s="3">
        <v>0.13</v>
      </c>
      <c r="S7" s="3">
        <v>0.12</v>
      </c>
      <c r="T7" s="2">
        <v>100.18770000000001</v>
      </c>
    </row>
    <row r="8" spans="1:20" x14ac:dyDescent="0.25">
      <c r="A8" t="s">
        <v>28</v>
      </c>
      <c r="B8">
        <v>20310</v>
      </c>
      <c r="C8">
        <v>-30191</v>
      </c>
      <c r="D8">
        <v>41</v>
      </c>
      <c r="E8" s="1">
        <v>41284.449120370373</v>
      </c>
      <c r="F8">
        <v>96</v>
      </c>
      <c r="G8" t="s">
        <v>0</v>
      </c>
      <c r="H8" t="s">
        <v>23</v>
      </c>
      <c r="I8" s="3">
        <v>3.62</v>
      </c>
      <c r="J8" s="3">
        <v>7.43</v>
      </c>
      <c r="K8" s="3">
        <v>2.72</v>
      </c>
      <c r="L8" s="3">
        <v>15.47</v>
      </c>
      <c r="M8" s="3">
        <v>65.3</v>
      </c>
      <c r="N8" s="3">
        <v>1.75</v>
      </c>
      <c r="O8" s="3">
        <v>0.18</v>
      </c>
      <c r="P8" s="3">
        <v>0.85</v>
      </c>
      <c r="Q8" s="3">
        <v>0.4</v>
      </c>
      <c r="R8" s="3">
        <v>0.19</v>
      </c>
      <c r="S8" s="3">
        <v>0.15</v>
      </c>
      <c r="T8" s="2">
        <v>98.062979999999996</v>
      </c>
    </row>
    <row r="9" spans="1:20" x14ac:dyDescent="0.25">
      <c r="A9" t="s">
        <v>29</v>
      </c>
      <c r="B9">
        <v>19573</v>
      </c>
      <c r="C9">
        <v>-30164</v>
      </c>
      <c r="D9">
        <v>49</v>
      </c>
      <c r="E9" s="1">
        <v>41284.455439814818</v>
      </c>
      <c r="F9">
        <v>98</v>
      </c>
      <c r="G9" t="s">
        <v>0</v>
      </c>
      <c r="H9" t="s">
        <v>23</v>
      </c>
      <c r="I9" s="3">
        <v>4.45</v>
      </c>
      <c r="J9" s="3">
        <v>7.4</v>
      </c>
      <c r="K9" s="3">
        <v>2.38</v>
      </c>
      <c r="L9" s="3">
        <v>15.3</v>
      </c>
      <c r="M9" s="3">
        <v>65.150000000000006</v>
      </c>
      <c r="N9" s="3">
        <v>1.77</v>
      </c>
      <c r="O9" s="3">
        <v>0.28000000000000003</v>
      </c>
      <c r="P9" s="3">
        <v>0.72</v>
      </c>
      <c r="Q9" s="3">
        <v>0.28999999999999998</v>
      </c>
      <c r="R9" s="3">
        <v>0.15</v>
      </c>
      <c r="S9" s="3">
        <v>0.14000000000000001</v>
      </c>
      <c r="T9" s="2">
        <v>98.041839999999993</v>
      </c>
    </row>
    <row r="10" spans="1:20" x14ac:dyDescent="0.25">
      <c r="A10" t="s">
        <v>30</v>
      </c>
      <c r="B10">
        <v>19212</v>
      </c>
      <c r="C10">
        <v>-30382</v>
      </c>
      <c r="D10">
        <v>51</v>
      </c>
      <c r="E10" s="1">
        <v>41284.458622685182</v>
      </c>
      <c r="F10">
        <v>99</v>
      </c>
      <c r="G10" t="s">
        <v>0</v>
      </c>
      <c r="H10" t="s">
        <v>23</v>
      </c>
      <c r="I10" s="3">
        <v>5.31</v>
      </c>
      <c r="J10" s="3">
        <v>7.29</v>
      </c>
      <c r="K10" s="3">
        <v>2.6</v>
      </c>
      <c r="L10" s="3">
        <v>15.1</v>
      </c>
      <c r="M10" s="3">
        <v>65.55</v>
      </c>
      <c r="N10" s="3">
        <v>1.81</v>
      </c>
      <c r="O10" s="3">
        <v>0.17</v>
      </c>
      <c r="P10" s="3">
        <v>0.77</v>
      </c>
      <c r="Q10" s="3">
        <v>0.35</v>
      </c>
      <c r="R10" s="3">
        <v>0.15</v>
      </c>
      <c r="S10" s="3">
        <v>7.0000000000000007E-2</v>
      </c>
      <c r="T10" s="2">
        <v>99.184759999999997</v>
      </c>
    </row>
    <row r="12" spans="1:20" x14ac:dyDescent="0.25">
      <c r="H12" t="s">
        <v>31</v>
      </c>
      <c r="I12" s="2">
        <f t="shared" ref="I12:S12" si="0">AVERAGE(I3:I10)</f>
        <v>4.6762500000000005</v>
      </c>
      <c r="J12" s="2">
        <f t="shared" si="0"/>
        <v>7.2612499999999995</v>
      </c>
      <c r="K12" s="2">
        <f t="shared" si="0"/>
        <v>2.5737500000000004</v>
      </c>
      <c r="L12" s="2">
        <f t="shared" si="0"/>
        <v>15.344999999999999</v>
      </c>
      <c r="M12" s="2">
        <f t="shared" si="0"/>
        <v>65.793749999999989</v>
      </c>
      <c r="N12" s="2">
        <f t="shared" si="0"/>
        <v>1.82375</v>
      </c>
      <c r="O12" s="2">
        <f t="shared" si="0"/>
        <v>0.19</v>
      </c>
      <c r="P12" s="2">
        <f t="shared" si="0"/>
        <v>0.80125000000000002</v>
      </c>
      <c r="Q12" s="2">
        <f t="shared" si="0"/>
        <v>0.30125000000000002</v>
      </c>
      <c r="R12" s="2">
        <f t="shared" si="0"/>
        <v>0.14000000000000001</v>
      </c>
      <c r="S12" s="2">
        <f t="shared" si="0"/>
        <v>0.1225</v>
      </c>
      <c r="T12" s="2">
        <f>SUM(I12:S12)</f>
        <v>99.028749999999988</v>
      </c>
    </row>
    <row r="13" spans="1:20" x14ac:dyDescent="0.25">
      <c r="H13" t="s">
        <v>32</v>
      </c>
      <c r="I13" s="2">
        <f t="shared" ref="I13:T13" si="1">STDEV(I3:I10)</f>
        <v>0.66480797442354855</v>
      </c>
      <c r="J13" s="2">
        <f t="shared" si="1"/>
        <v>0.14623244705409458</v>
      </c>
      <c r="K13" s="2">
        <f t="shared" si="1"/>
        <v>0.14401760805044447</v>
      </c>
      <c r="L13" s="2">
        <f t="shared" si="1"/>
        <v>0.11526367287968187</v>
      </c>
      <c r="M13" s="2">
        <f t="shared" si="1"/>
        <v>0.54245309211290882</v>
      </c>
      <c r="N13" s="2">
        <f t="shared" si="1"/>
        <v>5.6045262320480085E-2</v>
      </c>
      <c r="O13" s="2">
        <f t="shared" si="1"/>
        <v>5.3984124650546278E-2</v>
      </c>
      <c r="P13" s="2">
        <f t="shared" si="1"/>
        <v>5.3569047566135217E-2</v>
      </c>
      <c r="Q13" s="2">
        <f t="shared" si="1"/>
        <v>5.7925444692786869E-2</v>
      </c>
      <c r="R13" s="2">
        <f t="shared" si="1"/>
        <v>3.5050983275386499E-2</v>
      </c>
      <c r="S13" s="2">
        <f t="shared" si="1"/>
        <v>2.9154759474226459E-2</v>
      </c>
      <c r="T13" s="2">
        <f t="shared" si="1"/>
        <v>0.86475629545885324</v>
      </c>
    </row>
    <row r="14" spans="1:20" x14ac:dyDescent="0.25">
      <c r="H14" t="s">
        <v>33</v>
      </c>
      <c r="I14" s="2">
        <f>(I13/I12)*100</f>
        <v>14.216690177461608</v>
      </c>
      <c r="J14" s="2">
        <f t="shared" ref="J14:T14" si="2">(J13/J12)*100</f>
        <v>2.0138742923614337</v>
      </c>
      <c r="K14" s="2">
        <f t="shared" si="2"/>
        <v>5.5956331442620471</v>
      </c>
      <c r="L14" s="2">
        <f t="shared" si="2"/>
        <v>0.75114808002399391</v>
      </c>
      <c r="M14" s="2">
        <f t="shared" si="2"/>
        <v>0.82447510912952815</v>
      </c>
      <c r="N14" s="2">
        <f t="shared" si="2"/>
        <v>3.0730781258659401</v>
      </c>
      <c r="O14" s="2">
        <f t="shared" si="2"/>
        <v>28.412697184498043</v>
      </c>
      <c r="P14" s="2">
        <f t="shared" si="2"/>
        <v>6.6856845636362197</v>
      </c>
      <c r="Q14" s="2">
        <f t="shared" si="2"/>
        <v>19.228363383497715</v>
      </c>
      <c r="R14" s="2">
        <f t="shared" si="2"/>
        <v>25.036416625276068</v>
      </c>
      <c r="S14" s="2">
        <f t="shared" si="2"/>
        <v>23.799803652429762</v>
      </c>
      <c r="T14" s="2">
        <f t="shared" si="2"/>
        <v>0.87323761580233361</v>
      </c>
    </row>
    <row r="15" spans="1:20" x14ac:dyDescent="0.25">
      <c r="H15" t="s">
        <v>34</v>
      </c>
      <c r="I15">
        <f t="shared" ref="I15:T15" si="3">MIN(I3:I10)</f>
        <v>3.62</v>
      </c>
      <c r="J15">
        <f t="shared" si="3"/>
        <v>7</v>
      </c>
      <c r="K15">
        <f t="shared" si="3"/>
        <v>2.3199999999999998</v>
      </c>
      <c r="L15">
        <f t="shared" si="3"/>
        <v>15.1</v>
      </c>
      <c r="M15">
        <f t="shared" si="3"/>
        <v>65.150000000000006</v>
      </c>
      <c r="N15">
        <f t="shared" si="3"/>
        <v>1.75</v>
      </c>
      <c r="O15">
        <f t="shared" si="3"/>
        <v>0.12</v>
      </c>
      <c r="P15">
        <f t="shared" si="3"/>
        <v>0.72</v>
      </c>
      <c r="Q15">
        <f t="shared" si="3"/>
        <v>0.23</v>
      </c>
      <c r="R15">
        <f t="shared" si="3"/>
        <v>7.0000000000000007E-2</v>
      </c>
      <c r="S15">
        <f t="shared" si="3"/>
        <v>7.0000000000000007E-2</v>
      </c>
      <c r="T15">
        <f t="shared" si="3"/>
        <v>98.041839999999993</v>
      </c>
    </row>
    <row r="16" spans="1:20" x14ac:dyDescent="0.25">
      <c r="H16" t="s">
        <v>35</v>
      </c>
      <c r="I16">
        <f t="shared" ref="I16:T16" si="4">MAXA(I3:I10)</f>
        <v>5.55</v>
      </c>
      <c r="J16">
        <f t="shared" si="4"/>
        <v>7.43</v>
      </c>
      <c r="K16">
        <f t="shared" si="4"/>
        <v>2.72</v>
      </c>
      <c r="L16">
        <f t="shared" si="4"/>
        <v>15.47</v>
      </c>
      <c r="M16">
        <f t="shared" si="4"/>
        <v>66.459999999999994</v>
      </c>
      <c r="N16">
        <f t="shared" si="4"/>
        <v>1.9</v>
      </c>
      <c r="O16">
        <f t="shared" si="4"/>
        <v>0.28000000000000003</v>
      </c>
      <c r="P16">
        <f t="shared" si="4"/>
        <v>0.87</v>
      </c>
      <c r="Q16">
        <f t="shared" si="4"/>
        <v>0.4</v>
      </c>
      <c r="R16">
        <f t="shared" si="4"/>
        <v>0.19</v>
      </c>
      <c r="S16">
        <f t="shared" si="4"/>
        <v>0.15</v>
      </c>
      <c r="T16">
        <f t="shared" si="4"/>
        <v>100.18770000000001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tabSelected="1" zoomScale="80" zoomScaleNormal="80" workbookViewId="0">
      <selection activeCell="G26" sqref="G26"/>
    </sheetView>
  </sheetViews>
  <sheetFormatPr defaultRowHeight="15" x14ac:dyDescent="0.25"/>
  <cols>
    <col min="1" max="1" width="23.140625" customWidth="1"/>
  </cols>
  <sheetData>
    <row r="2" spans="1:19" x14ac:dyDescent="0.25">
      <c r="A2" s="6" t="s">
        <v>37</v>
      </c>
      <c r="B2" s="7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x14ac:dyDescent="0.25">
      <c r="A3" s="6" t="s">
        <v>38</v>
      </c>
      <c r="B3" s="7" t="s">
        <v>39</v>
      </c>
      <c r="C3" s="7" t="s">
        <v>42</v>
      </c>
      <c r="D3" s="7" t="s">
        <v>40</v>
      </c>
      <c r="E3" s="7"/>
      <c r="F3" s="7"/>
      <c r="G3" s="8" t="s">
        <v>41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x14ac:dyDescent="0.25">
      <c r="A4" s="4"/>
    </row>
    <row r="5" spans="1:19" x14ac:dyDescent="0.25">
      <c r="A5" s="5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K5" s="5" t="s">
        <v>31</v>
      </c>
      <c r="L5" s="5" t="s">
        <v>32</v>
      </c>
    </row>
    <row r="6" spans="1:19" x14ac:dyDescent="0.25">
      <c r="A6" s="5" t="s">
        <v>10</v>
      </c>
      <c r="B6" s="3">
        <v>4.33</v>
      </c>
      <c r="C6" s="3">
        <v>4.07</v>
      </c>
      <c r="D6" s="3">
        <v>4.97</v>
      </c>
      <c r="E6" s="3">
        <v>5.55</v>
      </c>
      <c r="F6" s="3">
        <v>5.1100000000000003</v>
      </c>
      <c r="G6" s="3">
        <v>3.62</v>
      </c>
      <c r="H6" s="3">
        <v>4.45</v>
      </c>
      <c r="I6" s="3">
        <v>5.31</v>
      </c>
      <c r="K6" s="3">
        <v>4.68</v>
      </c>
      <c r="L6" s="3">
        <v>0.66</v>
      </c>
    </row>
    <row r="7" spans="1:19" x14ac:dyDescent="0.25">
      <c r="A7" s="5" t="s">
        <v>12</v>
      </c>
      <c r="B7" s="3">
        <v>7.37</v>
      </c>
      <c r="C7" s="3">
        <v>7.13</v>
      </c>
      <c r="D7" s="3">
        <v>7</v>
      </c>
      <c r="E7" s="3">
        <v>7.27</v>
      </c>
      <c r="F7" s="3">
        <v>7.2</v>
      </c>
      <c r="G7" s="3">
        <v>7.43</v>
      </c>
      <c r="H7" s="3">
        <v>7.4</v>
      </c>
      <c r="I7" s="3">
        <v>7.29</v>
      </c>
      <c r="K7" s="3">
        <v>7.26</v>
      </c>
      <c r="L7" s="3">
        <v>0.15</v>
      </c>
    </row>
    <row r="8" spans="1:19" x14ac:dyDescent="0.25">
      <c r="A8" s="5" t="s">
        <v>13</v>
      </c>
      <c r="B8" s="3">
        <v>2.3199999999999998</v>
      </c>
      <c r="C8" s="3">
        <v>2.67</v>
      </c>
      <c r="D8" s="3">
        <v>2.61</v>
      </c>
      <c r="E8" s="3">
        <v>2.63</v>
      </c>
      <c r="F8" s="3">
        <v>2.66</v>
      </c>
      <c r="G8" s="3">
        <v>2.72</v>
      </c>
      <c r="H8" s="3">
        <v>2.38</v>
      </c>
      <c r="I8" s="3">
        <v>2.6</v>
      </c>
      <c r="K8" s="3">
        <v>2.57</v>
      </c>
      <c r="L8" s="3">
        <v>0.14000000000000001</v>
      </c>
    </row>
    <row r="9" spans="1:19" x14ac:dyDescent="0.25">
      <c r="A9" s="5" t="s">
        <v>14</v>
      </c>
      <c r="B9" s="3">
        <v>15.38</v>
      </c>
      <c r="C9" s="3">
        <v>15.45</v>
      </c>
      <c r="D9" s="3">
        <v>15.37</v>
      </c>
      <c r="E9" s="3">
        <v>15.31</v>
      </c>
      <c r="F9" s="3">
        <v>15.38</v>
      </c>
      <c r="G9" s="3">
        <v>15.47</v>
      </c>
      <c r="H9" s="3">
        <v>15.3</v>
      </c>
      <c r="I9" s="3">
        <v>15.1</v>
      </c>
      <c r="K9" s="3">
        <v>15.35</v>
      </c>
      <c r="L9" s="3">
        <v>0.12</v>
      </c>
    </row>
    <row r="10" spans="1:19" x14ac:dyDescent="0.25">
      <c r="A10" s="5" t="s">
        <v>15</v>
      </c>
      <c r="B10" s="3">
        <v>65.31</v>
      </c>
      <c r="C10" s="3">
        <v>66.430000000000007</v>
      </c>
      <c r="D10" s="3">
        <v>66.3</v>
      </c>
      <c r="E10" s="3">
        <v>65.849999999999994</v>
      </c>
      <c r="F10" s="3">
        <v>66.459999999999994</v>
      </c>
      <c r="G10" s="3">
        <v>65.3</v>
      </c>
      <c r="H10" s="3">
        <v>65.150000000000006</v>
      </c>
      <c r="I10" s="3">
        <v>65.55</v>
      </c>
      <c r="K10" s="3">
        <v>65.790000000000006</v>
      </c>
      <c r="L10" s="3">
        <v>0.54</v>
      </c>
    </row>
    <row r="11" spans="1:19" x14ac:dyDescent="0.25">
      <c r="A11" s="5" t="s">
        <v>16</v>
      </c>
      <c r="B11" s="3">
        <v>1.87</v>
      </c>
      <c r="C11" s="3">
        <v>1.9</v>
      </c>
      <c r="D11" s="3">
        <v>1.8</v>
      </c>
      <c r="E11" s="3">
        <v>1.89</v>
      </c>
      <c r="F11" s="3">
        <v>1.8</v>
      </c>
      <c r="G11" s="3">
        <v>1.75</v>
      </c>
      <c r="H11" s="3">
        <v>1.77</v>
      </c>
      <c r="I11" s="3">
        <v>1.81</v>
      </c>
      <c r="K11" s="3">
        <v>1.82</v>
      </c>
      <c r="L11" s="3">
        <v>0.06</v>
      </c>
    </row>
    <row r="12" spans="1:19" x14ac:dyDescent="0.25">
      <c r="A12" s="5" t="s">
        <v>17</v>
      </c>
      <c r="B12" s="3">
        <v>0.17</v>
      </c>
      <c r="C12" s="3">
        <v>0.25</v>
      </c>
      <c r="D12" s="3">
        <v>0.12</v>
      </c>
      <c r="E12" s="3">
        <v>0.14000000000000001</v>
      </c>
      <c r="F12" s="3">
        <v>0.21</v>
      </c>
      <c r="G12" s="3">
        <v>0.18</v>
      </c>
      <c r="H12" s="3">
        <v>0.28000000000000003</v>
      </c>
      <c r="I12" s="3">
        <v>0.17</v>
      </c>
      <c r="K12" s="3">
        <v>0.19</v>
      </c>
      <c r="L12" s="3">
        <v>0.05</v>
      </c>
    </row>
    <row r="13" spans="1:19" x14ac:dyDescent="0.25">
      <c r="A13" s="5" t="s">
        <v>18</v>
      </c>
      <c r="B13" s="3">
        <v>0.81</v>
      </c>
      <c r="C13" s="3">
        <v>0.87</v>
      </c>
      <c r="D13" s="3">
        <v>0.74</v>
      </c>
      <c r="E13" s="3">
        <v>0.84</v>
      </c>
      <c r="F13" s="3">
        <v>0.81</v>
      </c>
      <c r="G13" s="3">
        <v>0.85</v>
      </c>
      <c r="H13" s="3">
        <v>0.72</v>
      </c>
      <c r="I13" s="3">
        <v>0.77</v>
      </c>
      <c r="K13" s="3">
        <v>0.8</v>
      </c>
      <c r="L13" s="3">
        <v>0.05</v>
      </c>
    </row>
    <row r="14" spans="1:19" x14ac:dyDescent="0.25">
      <c r="A14" s="5" t="s">
        <v>19</v>
      </c>
      <c r="B14" s="3">
        <v>0.32</v>
      </c>
      <c r="C14" s="3">
        <v>0.23</v>
      </c>
      <c r="D14" s="3">
        <v>0.26</v>
      </c>
      <c r="E14" s="3">
        <v>0.24</v>
      </c>
      <c r="F14" s="3">
        <v>0.32</v>
      </c>
      <c r="G14" s="3">
        <v>0.4</v>
      </c>
      <c r="H14" s="3">
        <v>0.28999999999999998</v>
      </c>
      <c r="I14" s="3">
        <v>0.35</v>
      </c>
      <c r="K14" s="3">
        <v>0.3</v>
      </c>
      <c r="L14" s="3">
        <v>0.06</v>
      </c>
    </row>
    <row r="15" spans="1:19" x14ac:dyDescent="0.25">
      <c r="A15" s="5" t="s">
        <v>20</v>
      </c>
      <c r="B15" s="3">
        <v>0.15</v>
      </c>
      <c r="C15" s="3">
        <v>0.12</v>
      </c>
      <c r="D15" s="3">
        <v>7.0000000000000007E-2</v>
      </c>
      <c r="E15" s="3">
        <v>0.16</v>
      </c>
      <c r="F15" s="3">
        <v>0.13</v>
      </c>
      <c r="G15" s="3">
        <v>0.19</v>
      </c>
      <c r="H15" s="3">
        <v>0.15</v>
      </c>
      <c r="I15" s="3">
        <v>0.15</v>
      </c>
      <c r="K15" s="3">
        <v>0.14000000000000001</v>
      </c>
      <c r="L15" s="3">
        <v>0.04</v>
      </c>
    </row>
    <row r="16" spans="1:19" x14ac:dyDescent="0.25">
      <c r="A16" s="5" t="s">
        <v>21</v>
      </c>
      <c r="B16" s="3">
        <v>0.12</v>
      </c>
      <c r="C16" s="3">
        <v>0.09</v>
      </c>
      <c r="D16" s="3">
        <v>0.14000000000000001</v>
      </c>
      <c r="E16" s="3">
        <v>0.15</v>
      </c>
      <c r="F16" s="3">
        <v>0.12</v>
      </c>
      <c r="G16" s="3">
        <v>0.15</v>
      </c>
      <c r="H16" s="3">
        <v>0.14000000000000001</v>
      </c>
      <c r="I16" s="3">
        <v>7.0000000000000007E-2</v>
      </c>
      <c r="K16" s="3">
        <v>0.12</v>
      </c>
      <c r="L16" s="3">
        <v>0.03</v>
      </c>
    </row>
    <row r="17" spans="1:15" x14ac:dyDescent="0.25">
      <c r="A17" s="5" t="s">
        <v>11</v>
      </c>
      <c r="B17" s="3">
        <v>98.15</v>
      </c>
      <c r="C17" s="3">
        <v>99.2</v>
      </c>
      <c r="D17" s="3">
        <v>99.38</v>
      </c>
      <c r="E17" s="3">
        <v>100.04</v>
      </c>
      <c r="F17" s="3">
        <v>100.19</v>
      </c>
      <c r="G17" s="3">
        <v>98.06</v>
      </c>
      <c r="H17" s="3">
        <v>98.04</v>
      </c>
      <c r="I17" s="3">
        <v>99.18</v>
      </c>
      <c r="K17" s="3">
        <v>99.02</v>
      </c>
      <c r="L17" s="3">
        <v>0.86</v>
      </c>
    </row>
    <row r="22" spans="1:15" ht="15.75" x14ac:dyDescent="0.25">
      <c r="D22" s="9" t="s">
        <v>52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9.5" x14ac:dyDescent="0.35">
      <c r="D24" s="10" t="s">
        <v>53</v>
      </c>
      <c r="E24" s="10"/>
      <c r="F24" s="11" t="s">
        <v>112</v>
      </c>
      <c r="G24" s="10"/>
      <c r="H24" s="11"/>
      <c r="I24" s="10"/>
      <c r="J24" s="10"/>
      <c r="K24" s="11"/>
      <c r="L24" s="10"/>
      <c r="M24" s="10"/>
      <c r="N24" s="10"/>
      <c r="O24" s="10"/>
    </row>
    <row r="26" spans="1:15" x14ac:dyDescent="0.25">
      <c r="A26" t="s">
        <v>54</v>
      </c>
    </row>
    <row r="27" spans="1:15" x14ac:dyDescent="0.25">
      <c r="A27" t="s">
        <v>61</v>
      </c>
    </row>
    <row r="28" spans="1:15" x14ac:dyDescent="0.25">
      <c r="A28" t="s">
        <v>55</v>
      </c>
    </row>
    <row r="29" spans="1:15" x14ac:dyDescent="0.25">
      <c r="A29" t="s">
        <v>62</v>
      </c>
    </row>
    <row r="30" spans="1:15" x14ac:dyDescent="0.25">
      <c r="A30" t="s">
        <v>56</v>
      </c>
    </row>
    <row r="31" spans="1:15" x14ac:dyDescent="0.25">
      <c r="A31" t="s">
        <v>59</v>
      </c>
    </row>
    <row r="32" spans="1:15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57</v>
      </c>
    </row>
    <row r="36" spans="1:1" x14ac:dyDescent="0.25">
      <c r="A36" t="s">
        <v>60</v>
      </c>
    </row>
    <row r="37" spans="1:1" x14ac:dyDescent="0.25">
      <c r="A37" t="s">
        <v>58</v>
      </c>
    </row>
    <row r="39" spans="1:1" x14ac:dyDescent="0.25">
      <c r="A39" t="s">
        <v>66</v>
      </c>
    </row>
    <row r="40" spans="1:1" x14ac:dyDescent="0.25">
      <c r="A40" t="s">
        <v>67</v>
      </c>
    </row>
    <row r="41" spans="1:1" x14ac:dyDescent="0.25">
      <c r="A41" t="s">
        <v>68</v>
      </c>
    </row>
    <row r="42" spans="1:1" x14ac:dyDescent="0.25">
      <c r="A42" t="s">
        <v>69</v>
      </c>
    </row>
    <row r="43" spans="1:1" x14ac:dyDescent="0.25">
      <c r="A43" t="s">
        <v>70</v>
      </c>
    </row>
    <row r="44" spans="1:1" x14ac:dyDescent="0.25">
      <c r="A44" t="s">
        <v>71</v>
      </c>
    </row>
    <row r="45" spans="1:1" x14ac:dyDescent="0.25">
      <c r="A45" t="s">
        <v>72</v>
      </c>
    </row>
    <row r="46" spans="1:1" x14ac:dyDescent="0.25">
      <c r="A46" t="s">
        <v>73</v>
      </c>
    </row>
    <row r="47" spans="1:1" x14ac:dyDescent="0.25">
      <c r="A47" t="s">
        <v>74</v>
      </c>
    </row>
    <row r="48" spans="1:1" x14ac:dyDescent="0.25">
      <c r="A48" t="s">
        <v>75</v>
      </c>
    </row>
    <row r="49" spans="1:1" x14ac:dyDescent="0.25">
      <c r="A49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B1" workbookViewId="0">
      <selection activeCell="P6" sqref="P6"/>
    </sheetView>
  </sheetViews>
  <sheetFormatPr defaultRowHeight="15" x14ac:dyDescent="0.25"/>
  <sheetData>
    <row r="1" spans="1:16" x14ac:dyDescent="0.25">
      <c r="A1" s="2" t="s">
        <v>88</v>
      </c>
      <c r="B1" s="2" t="s">
        <v>89</v>
      </c>
      <c r="C1" s="2" t="s">
        <v>90</v>
      </c>
      <c r="D1" s="12" t="s">
        <v>91</v>
      </c>
      <c r="E1" s="7" t="s">
        <v>111</v>
      </c>
      <c r="F1" s="2" t="s">
        <v>110</v>
      </c>
      <c r="G1" s="12" t="s">
        <v>92</v>
      </c>
      <c r="H1" s="12" t="s">
        <v>93</v>
      </c>
      <c r="I1" s="2" t="s">
        <v>94</v>
      </c>
      <c r="J1" s="2" t="s">
        <v>95</v>
      </c>
      <c r="K1" s="2" t="s">
        <v>96</v>
      </c>
      <c r="L1" s="2"/>
    </row>
    <row r="2" spans="1:16" x14ac:dyDescent="0.25">
      <c r="A2" s="3">
        <v>0.93</v>
      </c>
      <c r="B2" s="3">
        <v>0.88</v>
      </c>
      <c r="C2" s="3">
        <v>1.03</v>
      </c>
      <c r="D2" s="13">
        <v>0.09</v>
      </c>
      <c r="E2" s="15">
        <v>0</v>
      </c>
      <c r="F2" s="3">
        <v>0.03</v>
      </c>
      <c r="G2" s="13">
        <v>1.87</v>
      </c>
      <c r="H2" s="13">
        <v>0.04</v>
      </c>
      <c r="I2" s="3">
        <v>0.01</v>
      </c>
      <c r="J2" s="3">
        <v>0</v>
      </c>
      <c r="K2" s="3">
        <v>0</v>
      </c>
      <c r="L2" s="2"/>
    </row>
    <row r="3" spans="1:16" x14ac:dyDescent="0.25">
      <c r="A3">
        <v>-1</v>
      </c>
      <c r="B3">
        <v>1</v>
      </c>
      <c r="C3">
        <v>2</v>
      </c>
      <c r="D3" s="14">
        <v>4</v>
      </c>
      <c r="E3" s="6">
        <v>4</v>
      </c>
      <c r="F3">
        <v>2</v>
      </c>
      <c r="G3" s="14">
        <v>5</v>
      </c>
      <c r="H3" s="14">
        <v>5</v>
      </c>
      <c r="I3">
        <v>3</v>
      </c>
      <c r="J3">
        <v>3</v>
      </c>
      <c r="K3">
        <v>4</v>
      </c>
      <c r="N3" t="s">
        <v>97</v>
      </c>
    </row>
    <row r="4" spans="1:16" x14ac:dyDescent="0.25">
      <c r="A4">
        <f>A2*A3</f>
        <v>-0.93</v>
      </c>
      <c r="B4">
        <f t="shared" ref="B4:K4" si="0">B2*B3</f>
        <v>0.88</v>
      </c>
      <c r="C4">
        <f t="shared" si="0"/>
        <v>2.06</v>
      </c>
      <c r="D4">
        <f t="shared" si="0"/>
        <v>0.36</v>
      </c>
      <c r="E4" s="6">
        <f t="shared" si="0"/>
        <v>0</v>
      </c>
      <c r="F4">
        <f t="shared" si="0"/>
        <v>0.06</v>
      </c>
      <c r="G4">
        <f t="shared" si="0"/>
        <v>9.3500000000000014</v>
      </c>
      <c r="H4">
        <f t="shared" si="0"/>
        <v>0.2</v>
      </c>
      <c r="I4">
        <f t="shared" si="0"/>
        <v>0.03</v>
      </c>
      <c r="J4">
        <f t="shared" si="0"/>
        <v>0</v>
      </c>
      <c r="K4">
        <f t="shared" si="0"/>
        <v>0</v>
      </c>
      <c r="L4">
        <f>SUM(B4:K4)</f>
        <v>12.94</v>
      </c>
      <c r="M4" s="14" t="s">
        <v>98</v>
      </c>
      <c r="N4">
        <f>D2+G2+H2</f>
        <v>2</v>
      </c>
      <c r="P4" t="s">
        <v>99</v>
      </c>
    </row>
    <row r="5" spans="1:16" x14ac:dyDescent="0.25">
      <c r="D5" s="14"/>
      <c r="E5" s="14"/>
      <c r="G5" s="14"/>
      <c r="H5" s="14"/>
    </row>
    <row r="6" spans="1:16" x14ac:dyDescent="0.25">
      <c r="D6" s="14"/>
      <c r="E6" s="14"/>
      <c r="G6" s="14"/>
      <c r="H6" s="14"/>
      <c r="M6" t="s">
        <v>100</v>
      </c>
      <c r="N6">
        <f>B2+C2+E2+F2+I2+J2+K2</f>
        <v>1.9500000000000002</v>
      </c>
      <c r="P6" t="s">
        <v>101</v>
      </c>
    </row>
    <row r="7" spans="1:16" x14ac:dyDescent="0.25">
      <c r="D7" s="14"/>
      <c r="E7" s="14"/>
      <c r="G7" s="14"/>
      <c r="H7" s="14"/>
    </row>
    <row r="8" spans="1:16" x14ac:dyDescent="0.25">
      <c r="D8" s="14"/>
      <c r="E8" s="14"/>
      <c r="G8" s="14"/>
      <c r="H8" s="14"/>
      <c r="M8" t="s">
        <v>102</v>
      </c>
      <c r="N8">
        <v>6</v>
      </c>
    </row>
    <row r="9" spans="1:16" x14ac:dyDescent="0.25">
      <c r="D9" s="14"/>
      <c r="E9" s="14"/>
      <c r="G9" s="14"/>
      <c r="H9" s="14"/>
      <c r="M9" t="s">
        <v>103</v>
      </c>
    </row>
    <row r="10" spans="1:16" x14ac:dyDescent="0.25">
      <c r="D10" s="14"/>
      <c r="E10" s="14"/>
      <c r="G10" s="14"/>
      <c r="H10" s="14"/>
      <c r="M10" t="s">
        <v>104</v>
      </c>
      <c r="N10">
        <v>6</v>
      </c>
      <c r="O10">
        <v>-12</v>
      </c>
    </row>
    <row r="11" spans="1:16" x14ac:dyDescent="0.25">
      <c r="D11" s="14"/>
      <c r="E11" s="14"/>
      <c r="G11" s="14"/>
      <c r="H11" s="14"/>
    </row>
    <row r="12" spans="1:16" x14ac:dyDescent="0.25">
      <c r="D12" s="14"/>
      <c r="E12" s="14"/>
      <c r="G12" s="14"/>
      <c r="H12" s="14"/>
      <c r="M12" t="s">
        <v>105</v>
      </c>
      <c r="N12">
        <v>0</v>
      </c>
      <c r="O12">
        <v>0</v>
      </c>
    </row>
    <row r="13" spans="1:16" x14ac:dyDescent="0.25">
      <c r="D13" s="14"/>
      <c r="E13" s="14"/>
      <c r="G13" s="14"/>
      <c r="H13" s="14"/>
      <c r="M13" t="s">
        <v>106</v>
      </c>
      <c r="N13">
        <v>0.01</v>
      </c>
      <c r="O13">
        <v>-0.01</v>
      </c>
    </row>
    <row r="14" spans="1:16" x14ac:dyDescent="0.25">
      <c r="D14" s="14"/>
      <c r="E14" s="14"/>
      <c r="G14" s="14"/>
      <c r="H14" s="14"/>
      <c r="M14" t="s">
        <v>107</v>
      </c>
      <c r="N14">
        <v>0.93</v>
      </c>
      <c r="O14">
        <v>-0.93</v>
      </c>
      <c r="P14" t="s">
        <v>108</v>
      </c>
    </row>
    <row r="15" spans="1:16" x14ac:dyDescent="0.25">
      <c r="D15" s="14"/>
      <c r="E15" s="14"/>
      <c r="G15" s="14"/>
      <c r="H15" s="14"/>
      <c r="M15" t="s">
        <v>109</v>
      </c>
      <c r="N15">
        <v>1</v>
      </c>
    </row>
    <row r="16" spans="1:16" x14ac:dyDescent="0.25">
      <c r="D16" s="14"/>
      <c r="E16" s="14"/>
      <c r="G16" s="14"/>
      <c r="H16" s="14"/>
      <c r="O16">
        <f>SUM(O10:O14)</f>
        <v>-12.94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mabadean</cp:lastModifiedBy>
  <dcterms:created xsi:type="dcterms:W3CDTF">2013-01-10T22:46:02Z</dcterms:created>
  <dcterms:modified xsi:type="dcterms:W3CDTF">2014-06-12T18:46:26Z</dcterms:modified>
</cp:coreProperties>
</file>