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04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<sst xmlns="http://schemas.openxmlformats.org/spreadsheetml/2006/main" count="145" uniqueCount="92">
  <si>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</si>
  <si>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</si>
  <si>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</si>
  <si>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</si>
  <si>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</si>
  <si>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</si>
  <si>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</si>
  <si>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</si>
  <si>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</si>
  <si>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#51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</si>
  <si>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</si>
  <si>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</si>
  <si>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</si>
  <si>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</si>
  <si>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</si>
  <si>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</si>
  <si>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</si>
  <si>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</si>
  <si>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</si>
  <si>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</si>
  <si>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P2O5</t>
  </si>
  <si>
    <t>SO3</t>
  </si>
  <si>
    <t>K2O</t>
  </si>
  <si>
    <t>CaO</t>
  </si>
  <si>
    <t>MnO</t>
  </si>
  <si>
    <t>Cr2O3</t>
  </si>
  <si>
    <t>Fe2O3</t>
  </si>
  <si>
    <t>As2O5</t>
  </si>
  <si>
    <t>CuO</t>
  </si>
  <si>
    <t>ZnO</t>
  </si>
  <si>
    <t>PbO</t>
  </si>
  <si>
    <t>Totals</t>
  </si>
  <si>
    <t>O</t>
  </si>
  <si>
    <t>Na</t>
  </si>
  <si>
    <t>Mg</t>
  </si>
  <si>
    <t>Al</t>
  </si>
  <si>
    <t>P</t>
  </si>
  <si>
    <t>S</t>
  </si>
  <si>
    <t>K</t>
  </si>
  <si>
    <t>Ca</t>
  </si>
  <si>
    <t>Mn</t>
  </si>
  <si>
    <t>Cr</t>
  </si>
  <si>
    <t>Fe</t>
  </si>
  <si>
    <t>As</t>
  </si>
  <si>
    <t>Cu</t>
  </si>
  <si>
    <t>Zn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</si>
  <si>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</si>
  <si>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</si>
  <si>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</si>
  <si>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</si>
  <si>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</si>
  <si>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</si>
  <si>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</si>
  <si>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</si>
  <si>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</si>
  <si>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</si>
  <si>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</si>
  <si>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</si>
  <si>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</si>
  <si>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anor-hk</t>
  </si>
  <si>
    <t>La</t>
  </si>
  <si>
    <t>as</t>
  </si>
  <si>
    <t>diopside</t>
  </si>
  <si>
    <t>PET</t>
  </si>
  <si>
    <t>apatite-s</t>
  </si>
  <si>
    <t>barite2</t>
  </si>
  <si>
    <t>kspar-OR1</t>
  </si>
  <si>
    <t>Ma</t>
  </si>
  <si>
    <t>wulfenite</t>
  </si>
  <si>
    <t>LIF</t>
  </si>
  <si>
    <t>rhod-791</t>
  </si>
  <si>
    <t>chrom-s</t>
  </si>
  <si>
    <t>fayalite</t>
  </si>
  <si>
    <t>chalcopy</t>
  </si>
  <si>
    <t>willemit2</t>
  </si>
  <si>
    <t>not present in the wds scan; not in totals</t>
  </si>
  <si>
    <t>gartrellite R060881</t>
  </si>
  <si>
    <t>average</t>
  </si>
  <si>
    <t>stdev</t>
  </si>
  <si>
    <t>ideal</t>
  </si>
  <si>
    <t>measured</t>
  </si>
  <si>
    <r>
      <t>PbCuFe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(AsO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</si>
  <si>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Cation numbers normalized to 8.5 O</t>
  </si>
  <si>
    <t>in formula</t>
  </si>
  <si>
    <t>H</t>
  </si>
  <si>
    <t>Cation numbers normalized to 10 O</t>
  </si>
  <si>
    <t>Fe3</t>
  </si>
  <si>
    <t>OH</t>
  </si>
  <si>
    <t>H2O</t>
  </si>
  <si>
    <t>trace</t>
  </si>
  <si>
    <r>
      <t>Pb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Cu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0.77</t>
    </r>
    <r>
      <rPr>
        <sz val="14"/>
        <rFont val="Times New Roman"/>
        <family val="1"/>
      </rPr>
      <t>Cu</t>
    </r>
    <r>
      <rPr>
        <vertAlign val="subscript"/>
        <sz val="14"/>
        <rFont val="Times New Roman"/>
        <family val="1"/>
      </rPr>
      <t>0.18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((As</t>
    </r>
    <r>
      <rPr>
        <vertAlign val="subscript"/>
        <sz val="14"/>
        <rFont val="Times New Roman"/>
        <family val="1"/>
      </rPr>
      <t>0.97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0.87</t>
    </r>
    <r>
      <rPr>
        <sz val="14"/>
        <rFont val="Times New Roman"/>
        <family val="1"/>
      </rPr>
      <t>·(H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O)</t>
    </r>
    <r>
      <rPr>
        <vertAlign val="subscript"/>
        <sz val="14"/>
        <rFont val="Times New Roman"/>
        <family val="1"/>
      </rPr>
      <t>1.13</t>
    </r>
  </si>
  <si>
    <t>trace amounts of P; OH estimated by charge balance, H2O by difference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</si>
</sst>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9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workbookViewId="0" topLeftCell="A22">
      <selection activeCell="C50" sqref="C50"/>
    </sheetView>
  </sheetViews>
  <sheetFormatPr defaultColWidth="9.00390625" defaultRowHeight="13.5"/>
  <cols>
    <col min="1" max="11" width="5.25390625" style="1" customWidth="1"/>
    <col min="12" max="12" width="2.625" style="1" customWidth="1"/>
    <col min="13" max="16384" width="5.25390625" style="1" customWidth="1"/>
  </cols>
  <sheetData>
    <row r="1" spans="2:4" ht="15.75">
      <c r="B1" s="6" t="s">
        <v>76</v>
      </c>
      <c r="C1" s="6"/>
      <c r="D1" s="6"/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4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M3" s="1" t="s">
        <v>77</v>
      </c>
      <c r="N3" s="1" t="s">
        <v>78</v>
      </c>
    </row>
    <row r="4" spans="1:15" ht="12.75">
      <c r="A4" s="1" t="s">
        <v>30</v>
      </c>
      <c r="B4" s="3">
        <v>35.30461616161616</v>
      </c>
      <c r="C4" s="3">
        <v>35.77055555555555</v>
      </c>
      <c r="D4" s="3">
        <v>36.285030303030304</v>
      </c>
      <c r="E4" s="3">
        <v>36.1200101010101</v>
      </c>
      <c r="F4" s="3">
        <v>36.94511111111111</v>
      </c>
      <c r="G4" s="3">
        <v>34.97457575757576</v>
      </c>
      <c r="H4" s="3">
        <v>35.56670707070707</v>
      </c>
      <c r="I4" s="3">
        <v>36.90628282828283</v>
      </c>
      <c r="J4" s="3">
        <v>35.16871717171717</v>
      </c>
      <c r="K4" s="3">
        <v>34.731898989898994</v>
      </c>
      <c r="L4" s="3"/>
      <c r="M4" s="3">
        <f>AVERAGE(B4:K4)</f>
        <v>35.77735050505051</v>
      </c>
      <c r="N4" s="3">
        <f>STDEV(B4:K4)</f>
        <v>0.7738111086536249</v>
      </c>
      <c r="O4" s="3"/>
    </row>
    <row r="5" spans="1:15" ht="12.75">
      <c r="A5" s="1" t="s">
        <v>27</v>
      </c>
      <c r="B5" s="3">
        <v>34.9260404040404</v>
      </c>
      <c r="C5" s="3">
        <v>34.07181818181818</v>
      </c>
      <c r="D5" s="3">
        <v>34.44068686868687</v>
      </c>
      <c r="E5" s="3">
        <v>34.34361616161616</v>
      </c>
      <c r="F5" s="3">
        <v>35.0910606060606</v>
      </c>
      <c r="G5" s="3">
        <v>34.79014141414142</v>
      </c>
      <c r="H5" s="3">
        <v>35.217252525252526</v>
      </c>
      <c r="I5" s="3">
        <v>34.188303030303025</v>
      </c>
      <c r="J5" s="3">
        <v>34.57658585858585</v>
      </c>
      <c r="K5" s="3">
        <v>35.052232323232325</v>
      </c>
      <c r="L5" s="3"/>
      <c r="M5" s="3">
        <f aca="true" t="shared" si="0" ref="M5:M30">AVERAGE(B5:K5)</f>
        <v>34.66977373737374</v>
      </c>
      <c r="N5" s="3">
        <f aca="true" t="shared" si="1" ref="N5:N30">STDEV(B5:K5)</f>
        <v>0.402845383549852</v>
      </c>
      <c r="O5" s="3"/>
    </row>
    <row r="6" spans="1:15" ht="12.75">
      <c r="A6" s="1" t="s">
        <v>28</v>
      </c>
      <c r="B6" s="3">
        <v>15.055666666666667</v>
      </c>
      <c r="C6" s="3">
        <v>14.56060606060606</v>
      </c>
      <c r="D6" s="3">
        <v>14.793575757575756</v>
      </c>
      <c r="E6" s="3">
        <v>14.706212121212118</v>
      </c>
      <c r="F6" s="3">
        <v>14.424707070707068</v>
      </c>
      <c r="G6" s="3">
        <v>14.240272727272728</v>
      </c>
      <c r="H6" s="3">
        <v>14.084959595959596</v>
      </c>
      <c r="I6" s="3">
        <v>15.337171717171715</v>
      </c>
      <c r="J6" s="3">
        <v>14.230565656565657</v>
      </c>
      <c r="K6" s="3">
        <v>14.677090909090909</v>
      </c>
      <c r="L6" s="3"/>
      <c r="M6" s="3">
        <f t="shared" si="0"/>
        <v>14.611082828282827</v>
      </c>
      <c r="N6" s="3">
        <f t="shared" si="1"/>
        <v>0.3898650926107926</v>
      </c>
      <c r="O6" s="3"/>
    </row>
    <row r="7" spans="1:15" ht="12.75">
      <c r="A7" s="1" t="s">
        <v>26</v>
      </c>
      <c r="B7" s="3">
        <v>9.435272727272727</v>
      </c>
      <c r="C7" s="3">
        <v>9.464393939393938</v>
      </c>
      <c r="D7" s="3">
        <v>10.240959595959596</v>
      </c>
      <c r="E7" s="3">
        <v>10.386565656565656</v>
      </c>
      <c r="F7" s="3">
        <v>9.50322222222222</v>
      </c>
      <c r="G7" s="3">
        <v>9.06640404040404</v>
      </c>
      <c r="H7" s="3">
        <v>9.522636363636364</v>
      </c>
      <c r="I7" s="3">
        <v>9.241131313131312</v>
      </c>
      <c r="J7" s="3">
        <v>8.542222222222223</v>
      </c>
      <c r="K7" s="3">
        <v>9.464393939393938</v>
      </c>
      <c r="L7" s="3"/>
      <c r="M7" s="3">
        <f t="shared" si="0"/>
        <v>9.486720202020203</v>
      </c>
      <c r="N7" s="3">
        <f t="shared" si="1"/>
        <v>0.528400203059445</v>
      </c>
      <c r="O7" s="3"/>
    </row>
    <row r="8" spans="1:15" ht="12.75">
      <c r="A8" s="1" t="s">
        <v>21</v>
      </c>
      <c r="B8" s="3">
        <v>0.6794949494949495</v>
      </c>
      <c r="C8" s="3">
        <v>0.18443434343434345</v>
      </c>
      <c r="D8" s="3">
        <v>0.9804141414141413</v>
      </c>
      <c r="E8" s="3">
        <v>0.5921313131313131</v>
      </c>
      <c r="F8" s="3">
        <v>0.8445151515151516</v>
      </c>
      <c r="G8" s="3">
        <v>0.30091919191919186</v>
      </c>
      <c r="H8" s="3">
        <v>0.6212525252525253</v>
      </c>
      <c r="I8" s="3">
        <v>0.6212525252525253</v>
      </c>
      <c r="J8" s="3">
        <v>0.7377373737373738</v>
      </c>
      <c r="K8" s="3">
        <v>0.5533030303030303</v>
      </c>
      <c r="L8" s="3"/>
      <c r="M8" s="3">
        <f t="shared" si="0"/>
        <v>0.6115454545454545</v>
      </c>
      <c r="N8" s="3">
        <f t="shared" si="1"/>
        <v>0.2342246409305127</v>
      </c>
      <c r="O8" s="3"/>
    </row>
    <row r="9" spans="1:15" ht="12.75">
      <c r="A9" s="1" t="s">
        <v>19</v>
      </c>
      <c r="B9" s="3">
        <v>0.5921313131313131</v>
      </c>
      <c r="C9" s="3">
        <v>0.563010101010101</v>
      </c>
      <c r="D9" s="3">
        <v>0.24267676767676766</v>
      </c>
      <c r="E9" s="3">
        <v>0.2523838383838384</v>
      </c>
      <c r="F9" s="3">
        <v>0.1747272727272727</v>
      </c>
      <c r="G9" s="3">
        <v>0.37857575757575757</v>
      </c>
      <c r="H9" s="3">
        <v>0.23296969696969694</v>
      </c>
      <c r="I9" s="3">
        <v>0.20384848484848483</v>
      </c>
      <c r="J9" s="3">
        <v>0.2912121212121212</v>
      </c>
      <c r="K9" s="3">
        <v>0.2620909090909091</v>
      </c>
      <c r="L9" s="3"/>
      <c r="M9" s="3">
        <f t="shared" si="0"/>
        <v>0.3193626262626262</v>
      </c>
      <c r="N9" s="3">
        <f t="shared" si="1"/>
        <v>0.14660569317909602</v>
      </c>
      <c r="O9" s="3"/>
    </row>
    <row r="10" spans="1:15" ht="12.75">
      <c r="A10" s="1" t="s">
        <v>29</v>
      </c>
      <c r="B10" s="3">
        <v>0.1358989898989899</v>
      </c>
      <c r="C10" s="3">
        <v>0.03882828282828283</v>
      </c>
      <c r="D10" s="3">
        <v>0.11648484848484847</v>
      </c>
      <c r="E10" s="3">
        <v>0.15531313131313132</v>
      </c>
      <c r="F10" s="3">
        <v>0</v>
      </c>
      <c r="G10" s="3">
        <v>0.08736363636363635</v>
      </c>
      <c r="H10" s="3">
        <v>0.1261919191919192</v>
      </c>
      <c r="I10" s="3">
        <v>0.07765656565656566</v>
      </c>
      <c r="J10" s="3">
        <v>0.23296969696969694</v>
      </c>
      <c r="K10" s="3">
        <v>0.19414141414141414</v>
      </c>
      <c r="L10" s="3"/>
      <c r="M10" s="3">
        <f t="shared" si="0"/>
        <v>0.11648484848484848</v>
      </c>
      <c r="N10" s="3">
        <f t="shared" si="1"/>
        <v>0.06954852537056128</v>
      </c>
      <c r="O10" s="3"/>
    </row>
    <row r="11" spans="1:15" ht="12.75">
      <c r="A11" s="1" t="s">
        <v>20</v>
      </c>
      <c r="B11" s="3">
        <v>0.03882828282828283</v>
      </c>
      <c r="C11" s="3">
        <v>0.09707070707070707</v>
      </c>
      <c r="D11" s="3">
        <v>0.09707070707070707</v>
      </c>
      <c r="E11" s="3">
        <v>0.09707070707070707</v>
      </c>
      <c r="F11" s="3">
        <v>0.08736363636363635</v>
      </c>
      <c r="G11" s="3">
        <v>0.10677777777777778</v>
      </c>
      <c r="H11" s="3">
        <v>0.10677777777777778</v>
      </c>
      <c r="I11" s="3">
        <v>0.06794949494949495</v>
      </c>
      <c r="J11" s="3">
        <v>0.06794949494949495</v>
      </c>
      <c r="K11" s="3">
        <v>0.058242424242424234</v>
      </c>
      <c r="L11" s="3"/>
      <c r="M11" s="3">
        <f t="shared" si="0"/>
        <v>0.082510101010101</v>
      </c>
      <c r="N11" s="3">
        <f t="shared" si="1"/>
        <v>0.022993899423928228</v>
      </c>
      <c r="O11" s="3"/>
    </row>
    <row r="12" spans="1:15" s="4" customFormat="1" ht="12.75">
      <c r="A12" s="4" t="s">
        <v>17</v>
      </c>
      <c r="B12" s="5">
        <v>0.03</v>
      </c>
      <c r="C12" s="5">
        <v>0</v>
      </c>
      <c r="D12" s="5">
        <v>0.01</v>
      </c>
      <c r="E12" s="5">
        <v>0.03</v>
      </c>
      <c r="F12" s="5">
        <v>0</v>
      </c>
      <c r="G12" s="5">
        <v>0.02</v>
      </c>
      <c r="H12" s="5">
        <v>0.03</v>
      </c>
      <c r="I12" s="5">
        <v>0.04</v>
      </c>
      <c r="J12" s="5">
        <v>0</v>
      </c>
      <c r="K12" s="5">
        <v>0</v>
      </c>
      <c r="L12" s="5"/>
      <c r="M12" s="5">
        <f t="shared" si="0"/>
        <v>0.016</v>
      </c>
      <c r="N12" s="5">
        <f t="shared" si="1"/>
        <v>0.01577621275493231</v>
      </c>
      <c r="O12" s="5" t="s">
        <v>75</v>
      </c>
    </row>
    <row r="13" spans="1:15" s="4" customFormat="1" ht="12.75">
      <c r="A13" s="4" t="s">
        <v>23</v>
      </c>
      <c r="B13" s="5">
        <v>0.03</v>
      </c>
      <c r="C13" s="5">
        <v>0</v>
      </c>
      <c r="D13" s="5">
        <v>0.03</v>
      </c>
      <c r="E13" s="5">
        <v>0</v>
      </c>
      <c r="F13" s="5">
        <v>0</v>
      </c>
      <c r="G13" s="5">
        <v>0.05</v>
      </c>
      <c r="H13" s="5">
        <v>0.02</v>
      </c>
      <c r="I13" s="5">
        <v>0.02</v>
      </c>
      <c r="J13" s="5">
        <v>0.02</v>
      </c>
      <c r="K13" s="5">
        <v>0.01</v>
      </c>
      <c r="L13" s="5"/>
      <c r="M13" s="5">
        <f t="shared" si="0"/>
        <v>0.018</v>
      </c>
      <c r="N13" s="5">
        <f t="shared" si="1"/>
        <v>0.01619327706865483</v>
      </c>
      <c r="O13" s="5" t="s">
        <v>75</v>
      </c>
    </row>
    <row r="14" spans="1:15" s="4" customFormat="1" ht="12.75">
      <c r="A14" s="4" t="s">
        <v>25</v>
      </c>
      <c r="B14" s="5">
        <v>0.03</v>
      </c>
      <c r="C14" s="5">
        <v>0</v>
      </c>
      <c r="D14" s="5">
        <v>0</v>
      </c>
      <c r="E14" s="5">
        <v>0</v>
      </c>
      <c r="F14" s="5">
        <v>0.02</v>
      </c>
      <c r="G14" s="5">
        <v>0.02</v>
      </c>
      <c r="H14" s="5">
        <v>0.02</v>
      </c>
      <c r="I14" s="5">
        <v>0</v>
      </c>
      <c r="J14" s="5">
        <v>0.02</v>
      </c>
      <c r="K14" s="5">
        <v>0</v>
      </c>
      <c r="L14" s="5"/>
      <c r="M14" s="5">
        <f t="shared" si="0"/>
        <v>0.011000000000000001</v>
      </c>
      <c r="N14" s="5">
        <f t="shared" si="1"/>
        <v>0.011972189997378646</v>
      </c>
      <c r="O14" s="5" t="s">
        <v>75</v>
      </c>
    </row>
    <row r="15" spans="1:15" s="4" customFormat="1" ht="12.75">
      <c r="A15" s="4" t="s">
        <v>18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/>
      <c r="M15" s="5">
        <f t="shared" si="0"/>
        <v>0</v>
      </c>
      <c r="N15" s="5">
        <f t="shared" si="1"/>
        <v>0</v>
      </c>
      <c r="O15" s="5" t="s">
        <v>75</v>
      </c>
    </row>
    <row r="16" spans="1:15" s="4" customFormat="1" ht="12.75">
      <c r="A16" s="4" t="s">
        <v>22</v>
      </c>
      <c r="B16" s="5">
        <v>0</v>
      </c>
      <c r="C16" s="5">
        <v>0</v>
      </c>
      <c r="D16" s="5">
        <v>0</v>
      </c>
      <c r="E16" s="5">
        <v>0</v>
      </c>
      <c r="F16" s="5">
        <v>0.03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/>
      <c r="M16" s="5">
        <f t="shared" si="0"/>
        <v>0.003</v>
      </c>
      <c r="N16" s="5">
        <f t="shared" si="1"/>
        <v>0.009486832980505138</v>
      </c>
      <c r="O16" s="5" t="s">
        <v>75</v>
      </c>
    </row>
    <row r="17" spans="1:15" s="4" customFormat="1" ht="12.75">
      <c r="A17" s="4" t="s">
        <v>24</v>
      </c>
      <c r="B17" s="5">
        <v>0</v>
      </c>
      <c r="C17" s="5">
        <v>0</v>
      </c>
      <c r="D17" s="5">
        <v>0.01</v>
      </c>
      <c r="E17" s="5">
        <v>0</v>
      </c>
      <c r="F17" s="5">
        <v>0</v>
      </c>
      <c r="G17" s="5">
        <v>0.02</v>
      </c>
      <c r="H17" s="5">
        <v>0</v>
      </c>
      <c r="I17" s="5">
        <v>0</v>
      </c>
      <c r="J17" s="5">
        <v>0.01</v>
      </c>
      <c r="K17" s="5">
        <v>0.01</v>
      </c>
      <c r="L17" s="5"/>
      <c r="M17" s="5">
        <f t="shared" si="0"/>
        <v>0.005</v>
      </c>
      <c r="N17" s="5">
        <f t="shared" si="1"/>
        <v>0.007071067811865475</v>
      </c>
      <c r="O17" s="5" t="s">
        <v>75</v>
      </c>
    </row>
    <row r="18" spans="1:15" s="4" customFormat="1" ht="12.75">
      <c r="A18" s="4" t="s">
        <v>16</v>
      </c>
      <c r="B18" s="5">
        <v>0.67</v>
      </c>
      <c r="C18" s="5">
        <v>0.54</v>
      </c>
      <c r="D18" s="5">
        <v>0.35</v>
      </c>
      <c r="E18" s="5">
        <v>0.26</v>
      </c>
      <c r="F18" s="5">
        <v>0.24</v>
      </c>
      <c r="G18" s="5">
        <v>0.32</v>
      </c>
      <c r="H18" s="5">
        <v>0.44</v>
      </c>
      <c r="I18" s="5">
        <v>0.27</v>
      </c>
      <c r="J18" s="5">
        <v>0.3</v>
      </c>
      <c r="K18" s="5">
        <v>0.81</v>
      </c>
      <c r="L18" s="5"/>
      <c r="M18" s="5">
        <f>AVERAGE(B18:K18)</f>
        <v>0.41999999999999993</v>
      </c>
      <c r="N18" s="5">
        <f>STDEV(B18:K18)</f>
        <v>0.19413626371414738</v>
      </c>
      <c r="O18" s="5" t="s">
        <v>75</v>
      </c>
    </row>
    <row r="19" spans="1:15" ht="12.75">
      <c r="A19" s="1" t="s">
        <v>31</v>
      </c>
      <c r="B19" s="3">
        <f>SUM(B4:B11)</f>
        <v>96.1679494949495</v>
      </c>
      <c r="C19" s="3">
        <f aca="true" t="shared" si="2" ref="C19:K19">SUM(C4:C11)</f>
        <v>94.75071717171718</v>
      </c>
      <c r="D19" s="3">
        <f t="shared" si="2"/>
        <v>97.196898989899</v>
      </c>
      <c r="E19" s="3">
        <f t="shared" si="2"/>
        <v>96.65330303030304</v>
      </c>
      <c r="F19" s="3">
        <f t="shared" si="2"/>
        <v>97.07070707070706</v>
      </c>
      <c r="G19" s="3">
        <f t="shared" si="2"/>
        <v>93.9450303030303</v>
      </c>
      <c r="H19" s="3">
        <f t="shared" si="2"/>
        <v>95.4787474747475</v>
      </c>
      <c r="I19" s="3">
        <f t="shared" si="2"/>
        <v>96.64359595959594</v>
      </c>
      <c r="J19" s="3">
        <f t="shared" si="2"/>
        <v>93.8479595959596</v>
      </c>
      <c r="K19" s="3">
        <f t="shared" si="2"/>
        <v>94.99339393939395</v>
      </c>
      <c r="L19" s="3"/>
      <c r="M19" s="3">
        <f t="shared" si="0"/>
        <v>95.67483030303029</v>
      </c>
      <c r="N19" s="3">
        <f t="shared" si="1"/>
        <v>1.2512527519756838</v>
      </c>
      <c r="O19" s="3"/>
    </row>
    <row r="20" spans="2:15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6" ht="12.75">
      <c r="A21" s="1" t="s">
        <v>82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 t="s">
        <v>77</v>
      </c>
      <c r="N21" s="3" t="s">
        <v>78</v>
      </c>
      <c r="P21" s="3" t="s">
        <v>83</v>
      </c>
    </row>
    <row r="22" spans="1:18" ht="12.75">
      <c r="A22" s="1" t="s">
        <v>43</v>
      </c>
      <c r="B22" s="3">
        <v>1.9416612834275222</v>
      </c>
      <c r="C22" s="3">
        <v>1.954020759262537</v>
      </c>
      <c r="D22" s="3">
        <v>1.9025587955093244</v>
      </c>
      <c r="E22" s="3">
        <v>1.918674508907625</v>
      </c>
      <c r="F22" s="3">
        <v>1.9535013346814778</v>
      </c>
      <c r="G22" s="3">
        <v>1.9945239263486125</v>
      </c>
      <c r="H22" s="3">
        <v>1.977967598308192</v>
      </c>
      <c r="I22" s="3">
        <v>1.9330418599075019</v>
      </c>
      <c r="J22" s="3">
        <v>1.9814853093911757</v>
      </c>
      <c r="K22" s="3">
        <v>1.9739805754392556</v>
      </c>
      <c r="L22" s="3"/>
      <c r="M22" s="3">
        <f t="shared" si="0"/>
        <v>1.9531415951183224</v>
      </c>
      <c r="N22" s="3">
        <f t="shared" si="1"/>
        <v>0.029532949422609176</v>
      </c>
      <c r="O22" s="3">
        <v>1.94</v>
      </c>
      <c r="P22" s="8">
        <v>0.97</v>
      </c>
      <c r="Q22" s="9">
        <v>5</v>
      </c>
      <c r="R22" s="3">
        <f>P22*2*Q22</f>
        <v>9.7</v>
      </c>
    </row>
    <row r="23" spans="1:18" ht="12.75">
      <c r="A23" s="1" t="s">
        <v>37</v>
      </c>
      <c r="B23" s="3">
        <v>0.054221052158416785</v>
      </c>
      <c r="C23" s="3">
        <v>0.015182148906734765</v>
      </c>
      <c r="D23" s="3">
        <v>0.07773801345809692</v>
      </c>
      <c r="E23" s="3">
        <v>0.04748220743464791</v>
      </c>
      <c r="F23" s="3">
        <v>0.06748111535414772</v>
      </c>
      <c r="G23" s="3">
        <v>0.024762274420206114</v>
      </c>
      <c r="H23" s="3">
        <v>0.050082898752617885</v>
      </c>
      <c r="I23" s="3">
        <v>0.05041844766011109</v>
      </c>
      <c r="J23" s="3">
        <v>0.06068315089674681</v>
      </c>
      <c r="K23" s="3">
        <v>0.04472474065504232</v>
      </c>
      <c r="L23" s="3"/>
      <c r="M23" s="3">
        <f>AVERAGE(B23:K23)</f>
        <v>0.049277604969676835</v>
      </c>
      <c r="N23" s="3">
        <f>STDEV(B23:K23)</f>
        <v>0.018515130124171063</v>
      </c>
      <c r="O23" s="3">
        <v>0.05</v>
      </c>
      <c r="P23" s="8">
        <v>0.03</v>
      </c>
      <c r="Q23" s="9">
        <v>6</v>
      </c>
      <c r="R23" s="3">
        <f>P23*2*Q23</f>
        <v>0.36</v>
      </c>
    </row>
    <row r="24" spans="1:18" ht="12.75">
      <c r="A24" s="1" t="s">
        <v>36</v>
      </c>
      <c r="B24" s="3">
        <v>0.0034952610191948054</v>
      </c>
      <c r="C24" s="3">
        <v>0.009014245196825837</v>
      </c>
      <c r="D24" s="3">
        <v>0.008682839754097985</v>
      </c>
      <c r="E24" s="3">
        <v>0.008781137697514674</v>
      </c>
      <c r="F24" s="3">
        <v>0.007875084643832115</v>
      </c>
      <c r="G24" s="3">
        <v>0.009912227130403167</v>
      </c>
      <c r="H24" s="3">
        <v>0.00971073024746512</v>
      </c>
      <c r="I24" s="3">
        <v>0.006220957830865464</v>
      </c>
      <c r="J24" s="3">
        <v>0.006305249727850165</v>
      </c>
      <c r="K24" s="3">
        <v>0.005310971208432237</v>
      </c>
      <c r="L24" s="3"/>
      <c r="M24" s="3">
        <f>AVERAGE(B24:K24)</f>
        <v>0.007530870445648157</v>
      </c>
      <c r="N24" s="3">
        <f>STDEV(B24:K24)</f>
        <v>0.0021098669584044454</v>
      </c>
      <c r="O24" s="3">
        <v>0.01</v>
      </c>
      <c r="P24" s="8" t="s">
        <v>89</v>
      </c>
      <c r="Q24" s="9">
        <v>5</v>
      </c>
      <c r="R24" s="3"/>
    </row>
    <row r="25" spans="1:18" ht="12.75">
      <c r="A25" s="1" t="s">
        <v>44</v>
      </c>
      <c r="B25" s="3">
        <v>1.209219096391708</v>
      </c>
      <c r="C25" s="3">
        <v>1.206407985580621</v>
      </c>
      <c r="D25" s="3">
        <v>1.1806477125869643</v>
      </c>
      <c r="E25" s="3">
        <v>1.1869624969753416</v>
      </c>
      <c r="F25" s="3">
        <v>1.160125859547916</v>
      </c>
      <c r="G25" s="3">
        <v>1.1794573760667044</v>
      </c>
      <c r="H25" s="3">
        <v>1.1428788464612003</v>
      </c>
      <c r="I25" s="3">
        <v>1.2528234720940203</v>
      </c>
      <c r="J25" s="3">
        <v>1.178180415708984</v>
      </c>
      <c r="K25" s="3">
        <v>1.1941202545965697</v>
      </c>
      <c r="L25" s="3"/>
      <c r="M25" s="3">
        <f t="shared" si="0"/>
        <v>1.189082351601003</v>
      </c>
      <c r="N25" s="3">
        <f t="shared" si="1"/>
        <v>0.02991534089957944</v>
      </c>
      <c r="O25" s="3">
        <v>1.18</v>
      </c>
      <c r="P25" s="8">
        <v>1.18</v>
      </c>
      <c r="Q25" s="9">
        <v>2</v>
      </c>
      <c r="R25" s="3">
        <f>O36*Q25</f>
        <v>2.36</v>
      </c>
    </row>
    <row r="26" spans="1:20" ht="12.75">
      <c r="A26" s="1" t="s">
        <v>86</v>
      </c>
      <c r="B26" s="3">
        <v>0.754954583097752</v>
      </c>
      <c r="C26" s="3">
        <v>0.781212028571628</v>
      </c>
      <c r="D26" s="3">
        <v>0.8142339083788812</v>
      </c>
      <c r="E26" s="3">
        <v>0.8351596505012947</v>
      </c>
      <c r="F26" s="3">
        <v>0.7614306447463456</v>
      </c>
      <c r="G26" s="3">
        <v>0.7481012404009005</v>
      </c>
      <c r="H26" s="3">
        <v>0.7697738456162604</v>
      </c>
      <c r="I26" s="3">
        <v>0.7520229675912335</v>
      </c>
      <c r="J26" s="3">
        <v>0.7045662940173325</v>
      </c>
      <c r="K26" s="3">
        <v>0.7671181374279741</v>
      </c>
      <c r="L26" s="3"/>
      <c r="M26" s="3">
        <f t="shared" si="0"/>
        <v>0.7688573300349602</v>
      </c>
      <c r="N26" s="3">
        <f t="shared" si="1"/>
        <v>0.0360671061031008</v>
      </c>
      <c r="O26" s="3">
        <v>0.77</v>
      </c>
      <c r="P26" s="8">
        <v>0.77</v>
      </c>
      <c r="Q26" s="9">
        <v>3</v>
      </c>
      <c r="R26" s="3">
        <f>O37*Q26</f>
        <v>2.31</v>
      </c>
      <c r="T26" s="3"/>
    </row>
    <row r="27" spans="1:18" ht="12.75">
      <c r="A27" s="1" t="s">
        <v>35</v>
      </c>
      <c r="B27" s="3">
        <v>0.07420494194655704</v>
      </c>
      <c r="C27" s="3">
        <v>0.07278480673182454</v>
      </c>
      <c r="D27" s="3">
        <v>0.030219353367258586</v>
      </c>
      <c r="E27" s="3">
        <v>0.03178392357631746</v>
      </c>
      <c r="F27" s="3">
        <v>0.021926463911691244</v>
      </c>
      <c r="G27" s="3">
        <v>0.04892451614674702</v>
      </c>
      <c r="H27" s="3">
        <v>0.029495368003645578</v>
      </c>
      <c r="I27" s="3">
        <v>0.025981360241275245</v>
      </c>
      <c r="J27" s="3">
        <v>0.037619141398287405</v>
      </c>
      <c r="K27" s="3">
        <v>0.03327130482528656</v>
      </c>
      <c r="L27" s="3"/>
      <c r="M27" s="3">
        <f t="shared" si="0"/>
        <v>0.040621118014889074</v>
      </c>
      <c r="N27" s="3">
        <f t="shared" si="1"/>
        <v>0.018762378924529952</v>
      </c>
      <c r="O27" s="3">
        <v>0.04</v>
      </c>
      <c r="P27" s="8">
        <v>0.04</v>
      </c>
      <c r="Q27" s="9">
        <v>3</v>
      </c>
      <c r="R27" s="3">
        <f>O38*Q27</f>
        <v>0.12</v>
      </c>
    </row>
    <row r="28" spans="1:18" ht="12.75">
      <c r="A28" s="1" t="s">
        <v>45</v>
      </c>
      <c r="B28" s="3">
        <v>0.010935373830769157</v>
      </c>
      <c r="C28" s="3">
        <v>0.0032231115375334807</v>
      </c>
      <c r="D28" s="3">
        <v>0.009313845046008554</v>
      </c>
      <c r="E28" s="3">
        <v>0.012559048753409035</v>
      </c>
      <c r="F28" s="3">
        <v>0</v>
      </c>
      <c r="G28" s="3">
        <v>0.007249483163027892</v>
      </c>
      <c r="H28" s="3">
        <v>0.010258610328731212</v>
      </c>
      <c r="I28" s="3">
        <v>0.006355287189922197</v>
      </c>
      <c r="J28" s="3">
        <v>0.01932419761432064</v>
      </c>
      <c r="K28" s="3">
        <v>0.015824815984439217</v>
      </c>
      <c r="L28" s="3"/>
      <c r="M28" s="3">
        <f t="shared" si="0"/>
        <v>0.009504377344816139</v>
      </c>
      <c r="N28" s="3">
        <f t="shared" si="1"/>
        <v>0.005707203620181506</v>
      </c>
      <c r="O28" s="3">
        <v>0.01</v>
      </c>
      <c r="P28" s="8">
        <v>0.01</v>
      </c>
      <c r="Q28" s="9">
        <v>2</v>
      </c>
      <c r="R28" s="3">
        <f>O39*Q28</f>
        <v>0.02</v>
      </c>
    </row>
    <row r="29" spans="1:18" ht="12.75">
      <c r="A29" s="1" t="s">
        <v>46</v>
      </c>
      <c r="B29" s="3">
        <v>1.0105517246190177</v>
      </c>
      <c r="C29" s="3">
        <v>1.0562396920580563</v>
      </c>
      <c r="D29" s="3">
        <v>1.0320404212149694</v>
      </c>
      <c r="E29" s="3">
        <v>1.0389773543380378</v>
      </c>
      <c r="F29" s="3">
        <v>1.0589540830893105</v>
      </c>
      <c r="G29" s="3">
        <v>1.0323772989906381</v>
      </c>
      <c r="H29" s="3">
        <v>1.0285142051332137</v>
      </c>
      <c r="I29" s="3">
        <v>1.0744023616410392</v>
      </c>
      <c r="J29" s="3">
        <v>1.037691383065461</v>
      </c>
      <c r="K29" s="3">
        <v>1.0070676774547551</v>
      </c>
      <c r="L29" s="3"/>
      <c r="M29" s="3">
        <f t="shared" si="0"/>
        <v>1.0376816201604497</v>
      </c>
      <c r="N29" s="3">
        <f t="shared" si="1"/>
        <v>0.02098744798378893</v>
      </c>
      <c r="O29" s="3">
        <v>1</v>
      </c>
      <c r="P29" s="8">
        <v>1</v>
      </c>
      <c r="Q29" s="9">
        <v>2</v>
      </c>
      <c r="R29" s="3">
        <f>O40*Q29</f>
        <v>2</v>
      </c>
    </row>
    <row r="30" spans="1:18" ht="12.75">
      <c r="A30" s="1" t="s">
        <v>31</v>
      </c>
      <c r="B30" s="3">
        <f>SUM(B22:B29)</f>
        <v>5.059243316490937</v>
      </c>
      <c r="C30" s="3">
        <f aca="true" t="shared" si="3" ref="C30:K30">SUM(C22:C29)</f>
        <v>5.098084777845761</v>
      </c>
      <c r="D30" s="3">
        <f t="shared" si="3"/>
        <v>5.0554348893156025</v>
      </c>
      <c r="E30" s="3">
        <f t="shared" si="3"/>
        <v>5.080380328184188</v>
      </c>
      <c r="F30" s="3">
        <f t="shared" si="3"/>
        <v>5.031294585974721</v>
      </c>
      <c r="G30" s="3">
        <f t="shared" si="3"/>
        <v>5.045308342667239</v>
      </c>
      <c r="H30" s="3">
        <f t="shared" si="3"/>
        <v>5.018682102851327</v>
      </c>
      <c r="I30" s="3">
        <f t="shared" si="3"/>
        <v>5.101266714155969</v>
      </c>
      <c r="J30" s="3">
        <f t="shared" si="3"/>
        <v>5.025855141820158</v>
      </c>
      <c r="K30" s="3">
        <f t="shared" si="3"/>
        <v>5.041418477591755</v>
      </c>
      <c r="L30" s="3"/>
      <c r="M30" s="3">
        <f t="shared" si="0"/>
        <v>5.0556968676897664</v>
      </c>
      <c r="N30" s="3">
        <f t="shared" si="1"/>
        <v>0.029179809678430358</v>
      </c>
      <c r="O30" s="3"/>
      <c r="P30" s="3"/>
      <c r="Q30" s="2"/>
      <c r="R30" s="10">
        <f>SUM(R22:R29)</f>
        <v>16.869999999999997</v>
      </c>
    </row>
    <row r="31" spans="2:16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2"/>
    </row>
    <row r="32" spans="1:15" ht="12.75">
      <c r="A32" s="1" t="s">
        <v>85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8" ht="12.75">
      <c r="A33" s="1" t="s">
        <v>43</v>
      </c>
      <c r="B33" s="3">
        <v>1.9694359836472863</v>
      </c>
      <c r="C33" s="3">
        <v>1.8751901848150596</v>
      </c>
      <c r="D33" s="3">
        <v>2.005273006727488</v>
      </c>
      <c r="E33" s="3">
        <v>1.9795072700758505</v>
      </c>
      <c r="F33" s="3">
        <v>2.0476430802580072</v>
      </c>
      <c r="G33" s="3">
        <v>1.8615412132998734</v>
      </c>
      <c r="H33" s="3">
        <v>1.9545405297914027</v>
      </c>
      <c r="I33" s="3">
        <v>1.9906557541285106</v>
      </c>
      <c r="J33" s="3">
        <v>1.8434194782482975</v>
      </c>
      <c r="K33" s="3">
        <v>1.9167534875776298</v>
      </c>
      <c r="L33" s="3"/>
      <c r="M33" s="3">
        <f aca="true" t="shared" si="4" ref="M33:M41">AVERAGE(B33:K33)</f>
        <v>1.9443959988569408</v>
      </c>
      <c r="N33" s="3">
        <f aca="true" t="shared" si="5" ref="N33:N41">STDEV(B33:K33)</f>
        <v>0.06756344747029457</v>
      </c>
      <c r="O33" s="8">
        <v>1.94</v>
      </c>
      <c r="R33" s="2"/>
    </row>
    <row r="34" spans="1:18" ht="12.75">
      <c r="A34" s="1" t="s">
        <v>37</v>
      </c>
      <c r="B34" s="3">
        <v>0.054996662962501934</v>
      </c>
      <c r="C34" s="3">
        <v>0.01456965924203093</v>
      </c>
      <c r="D34" s="3">
        <v>0.08193488703323279</v>
      </c>
      <c r="E34" s="3">
        <v>0.048987660168398256</v>
      </c>
      <c r="F34" s="3">
        <v>0.07073311722387075</v>
      </c>
      <c r="G34" s="3">
        <v>0.023111276710850562</v>
      </c>
      <c r="H34" s="3">
        <v>0.04948971638623305</v>
      </c>
      <c r="I34" s="3">
        <v>0.05192115857937494</v>
      </c>
      <c r="J34" s="3">
        <v>0.05645487343982116</v>
      </c>
      <c r="K34" s="3">
        <v>0.04342813890784174</v>
      </c>
      <c r="L34" s="3"/>
      <c r="M34" s="3">
        <f t="shared" si="4"/>
        <v>0.04956271506541561</v>
      </c>
      <c r="N34" s="3">
        <f t="shared" si="5"/>
        <v>0.019835145369710715</v>
      </c>
      <c r="O34" s="8">
        <v>0.05</v>
      </c>
      <c r="R34" s="2"/>
    </row>
    <row r="35" spans="1:18" ht="12.75">
      <c r="A35" s="1" t="s">
        <v>36</v>
      </c>
      <c r="B35" s="3">
        <v>0.003545259351976408</v>
      </c>
      <c r="C35" s="3">
        <v>0.008650585740441976</v>
      </c>
      <c r="D35" s="3">
        <v>0.009151603735837186</v>
      </c>
      <c r="E35" s="3">
        <v>0.009059549095517946</v>
      </c>
      <c r="F35" s="3">
        <v>0.008254595116526089</v>
      </c>
      <c r="G35" s="3">
        <v>0.009251340169488396</v>
      </c>
      <c r="H35" s="3">
        <v>0.009595716258838611</v>
      </c>
      <c r="I35" s="3">
        <v>0.00640637213246677</v>
      </c>
      <c r="J35" s="3">
        <v>0.005865912862664665</v>
      </c>
      <c r="K35" s="3">
        <v>0.00515700241068564</v>
      </c>
      <c r="L35" s="3"/>
      <c r="M35" s="3">
        <f t="shared" si="4"/>
        <v>0.007493793687444368</v>
      </c>
      <c r="N35" s="3">
        <f t="shared" si="5"/>
        <v>0.0020951785244258483</v>
      </c>
      <c r="O35" s="8">
        <v>0.01</v>
      </c>
      <c r="R35" s="2"/>
    </row>
    <row r="36" spans="1:18" ht="12.75">
      <c r="A36" s="1" t="s">
        <v>44</v>
      </c>
      <c r="B36" s="3">
        <v>1.226516499491288</v>
      </c>
      <c r="C36" s="3">
        <v>1.157738167683069</v>
      </c>
      <c r="D36" s="3">
        <v>1.2443878181811439</v>
      </c>
      <c r="E36" s="3">
        <v>1.224595876560528</v>
      </c>
      <c r="F36" s="3">
        <v>1.2160338190498328</v>
      </c>
      <c r="G36" s="3">
        <v>1.1008183385888044</v>
      </c>
      <c r="H36" s="3">
        <v>1.1293425776844337</v>
      </c>
      <c r="I36" s="3">
        <v>1.2901636045018492</v>
      </c>
      <c r="J36" s="3">
        <v>1.0960872214974644</v>
      </c>
      <c r="K36" s="3">
        <v>1.1595018669703698</v>
      </c>
      <c r="L36" s="3"/>
      <c r="M36" s="3">
        <f t="shared" si="4"/>
        <v>1.1845185790208783</v>
      </c>
      <c r="N36" s="3">
        <f t="shared" si="5"/>
        <v>0.06525307599479882</v>
      </c>
      <c r="O36" s="8">
        <v>1.18</v>
      </c>
      <c r="R36" s="2"/>
    </row>
    <row r="37" spans="1:18" ht="12.75">
      <c r="A37" s="1" t="s">
        <v>42</v>
      </c>
      <c r="B37" s="3">
        <v>0.7657539111803835</v>
      </c>
      <c r="C37" s="3">
        <v>0.7496957856219765</v>
      </c>
      <c r="D37" s="3">
        <v>0.8581922837224565</v>
      </c>
      <c r="E37" s="3">
        <v>0.8616389034024079</v>
      </c>
      <c r="F37" s="3">
        <v>0.7981249682972282</v>
      </c>
      <c r="G37" s="3">
        <v>0.6982224040182428</v>
      </c>
      <c r="H37" s="3">
        <v>0.7606566362953853</v>
      </c>
      <c r="I37" s="3">
        <v>0.7744368493623421</v>
      </c>
      <c r="J37" s="3">
        <v>0.6554735601384982</v>
      </c>
      <c r="K37" s="3">
        <v>0.7448788420686118</v>
      </c>
      <c r="L37" s="3"/>
      <c r="M37" s="3">
        <f t="shared" si="4"/>
        <v>0.7667074144107533</v>
      </c>
      <c r="N37" s="3">
        <f t="shared" si="5"/>
        <v>0.06350402080490722</v>
      </c>
      <c r="O37" s="8">
        <v>0.77</v>
      </c>
      <c r="R37" s="2"/>
    </row>
    <row r="38" spans="1:18" ht="12.75">
      <c r="A38" s="1" t="s">
        <v>35</v>
      </c>
      <c r="B38" s="3">
        <v>0.0752664144263257</v>
      </c>
      <c r="C38" s="3">
        <v>0.06984846734109883</v>
      </c>
      <c r="D38" s="3">
        <v>0.03185081782027171</v>
      </c>
      <c r="E38" s="3">
        <v>0.03279165251779804</v>
      </c>
      <c r="F38" s="3">
        <v>0.02298312845054807</v>
      </c>
      <c r="G38" s="3">
        <v>0.045662527255141167</v>
      </c>
      <c r="H38" s="3">
        <v>0.02914602456255972</v>
      </c>
      <c r="I38" s="3">
        <v>0.026755729059512002</v>
      </c>
      <c r="J38" s="3">
        <v>0.034997916805089756</v>
      </c>
      <c r="K38" s="3">
        <v>0.032306746253536724</v>
      </c>
      <c r="L38" s="3"/>
      <c r="M38" s="3">
        <f t="shared" si="4"/>
        <v>0.04016094244918818</v>
      </c>
      <c r="N38" s="3">
        <f t="shared" si="5"/>
        <v>0.018110236593609785</v>
      </c>
      <c r="O38" s="8">
        <v>0.04</v>
      </c>
      <c r="R38" s="2"/>
    </row>
    <row r="39" spans="1:18" ht="12.75">
      <c r="A39" s="1" t="s">
        <v>45</v>
      </c>
      <c r="B39" s="3">
        <v>0.011091800048118721</v>
      </c>
      <c r="C39" s="3">
        <v>0.0030930823488425946</v>
      </c>
      <c r="D39" s="3">
        <v>0.009816675365663862</v>
      </c>
      <c r="E39" s="3">
        <v>0.012957241156429601</v>
      </c>
      <c r="F39" s="3">
        <v>0</v>
      </c>
      <c r="G39" s="3">
        <v>0.006766131759474912</v>
      </c>
      <c r="H39" s="3">
        <v>0.010137107242804129</v>
      </c>
      <c r="I39" s="3">
        <v>0.006544705148994139</v>
      </c>
      <c r="J39" s="3">
        <v>0.017977727170080924</v>
      </c>
      <c r="K39" s="3">
        <v>0.015366043417979668</v>
      </c>
      <c r="L39" s="3"/>
      <c r="M39" s="3">
        <f t="shared" si="4"/>
        <v>0.009375051365838855</v>
      </c>
      <c r="N39" s="3">
        <f t="shared" si="5"/>
        <v>0.005463262471319606</v>
      </c>
      <c r="O39" s="8">
        <v>0.01</v>
      </c>
      <c r="R39" s="2"/>
    </row>
    <row r="40" spans="1:18" ht="12.75">
      <c r="A40" s="1" t="s">
        <v>46</v>
      </c>
      <c r="B40" s="3">
        <v>1.0250072691815133</v>
      </c>
      <c r="C40" s="3">
        <v>1.0136280763500494</v>
      </c>
      <c r="D40" s="3">
        <v>1.0877576048628887</v>
      </c>
      <c r="E40" s="3">
        <v>1.0719187735116449</v>
      </c>
      <c r="F40" s="3">
        <v>1.1099864443667475</v>
      </c>
      <c r="G40" s="3">
        <v>0.9635446656508924</v>
      </c>
      <c r="H40" s="3">
        <v>1.0163324723410507</v>
      </c>
      <c r="I40" s="3">
        <v>1.1064246914716778</v>
      </c>
      <c r="J40" s="3">
        <v>0.965387176421226</v>
      </c>
      <c r="K40" s="3">
        <v>0.9778720758478434</v>
      </c>
      <c r="L40" s="3"/>
      <c r="M40" s="3">
        <f t="shared" si="4"/>
        <v>1.0337859250005532</v>
      </c>
      <c r="N40" s="3">
        <f t="shared" si="5"/>
        <v>0.05674168997220614</v>
      </c>
      <c r="O40" s="8">
        <v>1</v>
      </c>
      <c r="R40" s="2"/>
    </row>
    <row r="41" spans="1:18" ht="12.75">
      <c r="A41" s="1" t="s">
        <v>84</v>
      </c>
      <c r="B41" s="3">
        <v>2.75682169296671</v>
      </c>
      <c r="C41" s="3">
        <v>3.68582678011716</v>
      </c>
      <c r="D41" s="3">
        <v>2.082214124036396</v>
      </c>
      <c r="E41" s="3">
        <v>2.461004492914945</v>
      </c>
      <c r="F41" s="3">
        <v>2.1807481027076174</v>
      </c>
      <c r="G41" s="3">
        <v>4.13345650656959</v>
      </c>
      <c r="H41" s="3">
        <v>3.201348174320982</v>
      </c>
      <c r="I41" s="3">
        <v>2.493318679708252</v>
      </c>
      <c r="J41" s="3">
        <v>4.184525122797958</v>
      </c>
      <c r="K41" s="3">
        <v>3.4928419791725434</v>
      </c>
      <c r="L41" s="3"/>
      <c r="M41" s="3">
        <f t="shared" si="4"/>
        <v>3.0672105655312154</v>
      </c>
      <c r="N41" s="3">
        <f t="shared" si="5"/>
        <v>0.7828953303840716</v>
      </c>
      <c r="O41" s="8">
        <v>3</v>
      </c>
      <c r="R41" s="2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R42" s="2"/>
    </row>
    <row r="43" spans="2:18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R43" s="2"/>
    </row>
    <row r="44" spans="1:18" ht="12.75">
      <c r="A44" s="1" t="s">
        <v>32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" t="s">
        <v>32</v>
      </c>
      <c r="O44" s="8">
        <v>8</v>
      </c>
      <c r="P44" s="1">
        <v>2</v>
      </c>
      <c r="Q44" s="1">
        <f>O44*P44</f>
        <v>16</v>
      </c>
      <c r="R44" s="2"/>
    </row>
    <row r="45" spans="1:18" ht="12.75">
      <c r="A45" s="1" t="s">
        <v>87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" t="s">
        <v>87</v>
      </c>
      <c r="O45" s="8">
        <f>2-O46</f>
        <v>0.8700000000000001</v>
      </c>
      <c r="P45" s="1">
        <v>1</v>
      </c>
      <c r="Q45" s="1">
        <f>O45*P45</f>
        <v>0.8700000000000001</v>
      </c>
      <c r="R45" s="2"/>
    </row>
    <row r="46" spans="1:18" ht="12.75">
      <c r="A46" s="1" t="s">
        <v>88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 t="s">
        <v>88</v>
      </c>
      <c r="O46" s="8">
        <v>1.13</v>
      </c>
      <c r="P46" s="1">
        <v>0</v>
      </c>
      <c r="Q46" s="1">
        <f>O46*P46</f>
        <v>0</v>
      </c>
      <c r="R46" s="2"/>
    </row>
    <row r="47" spans="2:18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11">
        <f>SUM(Q44:Q46)</f>
        <v>16.87</v>
      </c>
      <c r="R47" s="2"/>
    </row>
    <row r="48" spans="2:18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R48" s="2"/>
    </row>
    <row r="49" spans="1:13" ht="23.25">
      <c r="A49" s="3" t="s">
        <v>79</v>
      </c>
      <c r="B49" s="3"/>
      <c r="C49" s="7" t="s">
        <v>81</v>
      </c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8" ht="23.25">
      <c r="A50" s="1" t="s">
        <v>80</v>
      </c>
      <c r="C50" s="7" t="s">
        <v>90</v>
      </c>
      <c r="R50" s="1" t="s">
        <v>91</v>
      </c>
    </row>
    <row r="51" ht="18.75">
      <c r="C51" s="7"/>
    </row>
    <row r="52" ht="13.5">
      <c r="E52"/>
    </row>
    <row r="53" spans="1:8" ht="12.75">
      <c r="A53" s="1" t="s">
        <v>47</v>
      </c>
      <c r="B53" s="1" t="s">
        <v>48</v>
      </c>
      <c r="C53" s="1" t="s">
        <v>49</v>
      </c>
      <c r="D53" s="1" t="s">
        <v>50</v>
      </c>
      <c r="E53" s="1" t="s">
        <v>51</v>
      </c>
      <c r="F53" s="1" t="s">
        <v>52</v>
      </c>
      <c r="G53" s="1" t="s">
        <v>53</v>
      </c>
      <c r="H53" s="1" t="s">
        <v>54</v>
      </c>
    </row>
    <row r="54" spans="1:8" ht="12.75">
      <c r="A54" s="1" t="s">
        <v>55</v>
      </c>
      <c r="B54" s="1" t="s">
        <v>16</v>
      </c>
      <c r="C54" s="1" t="s">
        <v>56</v>
      </c>
      <c r="D54" s="1">
        <v>20</v>
      </c>
      <c r="E54" s="1">
        <v>10</v>
      </c>
      <c r="F54" s="1">
        <v>800</v>
      </c>
      <c r="G54" s="1">
        <v>-800</v>
      </c>
      <c r="H54" s="1" t="s">
        <v>57</v>
      </c>
    </row>
    <row r="55" spans="1:8" ht="12.75">
      <c r="A55" s="1" t="s">
        <v>55</v>
      </c>
      <c r="B55" s="1" t="s">
        <v>33</v>
      </c>
      <c r="C55" s="1" t="s">
        <v>56</v>
      </c>
      <c r="D55" s="1">
        <v>20</v>
      </c>
      <c r="E55" s="1">
        <v>10</v>
      </c>
      <c r="F55" s="1">
        <v>600</v>
      </c>
      <c r="G55" s="1">
        <v>-600</v>
      </c>
      <c r="H55" s="1" t="s">
        <v>58</v>
      </c>
    </row>
    <row r="56" spans="1:8" ht="12.75">
      <c r="A56" s="1" t="s">
        <v>55</v>
      </c>
      <c r="B56" s="1" t="s">
        <v>35</v>
      </c>
      <c r="C56" s="1" t="s">
        <v>56</v>
      </c>
      <c r="D56" s="1">
        <v>20</v>
      </c>
      <c r="E56" s="1">
        <v>10</v>
      </c>
      <c r="F56" s="1">
        <v>600</v>
      </c>
      <c r="G56" s="1">
        <v>-600</v>
      </c>
      <c r="H56" s="1" t="s">
        <v>59</v>
      </c>
    </row>
    <row r="57" spans="1:8" ht="12.75">
      <c r="A57" s="1" t="s">
        <v>55</v>
      </c>
      <c r="B57" s="1" t="s">
        <v>43</v>
      </c>
      <c r="C57" s="1" t="s">
        <v>60</v>
      </c>
      <c r="D57" s="1">
        <v>20</v>
      </c>
      <c r="E57" s="1">
        <v>10</v>
      </c>
      <c r="F57" s="1">
        <v>600</v>
      </c>
      <c r="G57" s="1">
        <v>-600</v>
      </c>
      <c r="H57" s="1" t="s">
        <v>61</v>
      </c>
    </row>
    <row r="58" spans="1:8" ht="12.75">
      <c r="A58" s="1" t="s">
        <v>55</v>
      </c>
      <c r="B58" s="1" t="s">
        <v>34</v>
      </c>
      <c r="C58" s="1" t="s">
        <v>56</v>
      </c>
      <c r="D58" s="1">
        <v>20</v>
      </c>
      <c r="E58" s="1">
        <v>10</v>
      </c>
      <c r="F58" s="1">
        <v>600</v>
      </c>
      <c r="G58" s="1">
        <v>-600</v>
      </c>
      <c r="H58" s="1" t="s">
        <v>62</v>
      </c>
    </row>
    <row r="59" spans="1:8" ht="12.75">
      <c r="A59" s="1" t="s">
        <v>63</v>
      </c>
      <c r="B59" s="1" t="s">
        <v>36</v>
      </c>
      <c r="C59" s="1" t="s">
        <v>56</v>
      </c>
      <c r="D59" s="1">
        <v>20</v>
      </c>
      <c r="E59" s="1">
        <v>10</v>
      </c>
      <c r="F59" s="1">
        <v>600</v>
      </c>
      <c r="G59" s="1">
        <v>-600</v>
      </c>
      <c r="H59" s="1" t="s">
        <v>64</v>
      </c>
    </row>
    <row r="60" spans="1:8" ht="12.75">
      <c r="A60" s="1" t="s">
        <v>63</v>
      </c>
      <c r="B60" s="1" t="s">
        <v>37</v>
      </c>
      <c r="C60" s="1" t="s">
        <v>56</v>
      </c>
      <c r="D60" s="1">
        <v>20</v>
      </c>
      <c r="E60" s="1">
        <v>10</v>
      </c>
      <c r="F60" s="1">
        <v>250</v>
      </c>
      <c r="G60" s="1">
        <v>-250</v>
      </c>
      <c r="H60" s="1" t="s">
        <v>65</v>
      </c>
    </row>
    <row r="61" spans="1:8" ht="12.75">
      <c r="A61" s="1" t="s">
        <v>63</v>
      </c>
      <c r="B61" s="1" t="s">
        <v>38</v>
      </c>
      <c r="C61" s="1" t="s">
        <v>56</v>
      </c>
      <c r="D61" s="1">
        <v>20</v>
      </c>
      <c r="E61" s="1">
        <v>10</v>
      </c>
      <c r="F61" s="1">
        <v>600</v>
      </c>
      <c r="G61" s="1">
        <v>-600</v>
      </c>
      <c r="H61" s="1" t="s">
        <v>66</v>
      </c>
    </row>
    <row r="62" spans="1:8" ht="12.75">
      <c r="A62" s="1" t="s">
        <v>63</v>
      </c>
      <c r="B62" s="1" t="s">
        <v>39</v>
      </c>
      <c r="C62" s="1" t="s">
        <v>56</v>
      </c>
      <c r="D62" s="1">
        <v>20</v>
      </c>
      <c r="E62" s="1">
        <v>10</v>
      </c>
      <c r="F62" s="1">
        <v>600</v>
      </c>
      <c r="G62" s="1">
        <v>-600</v>
      </c>
      <c r="H62" s="1" t="s">
        <v>62</v>
      </c>
    </row>
    <row r="63" spans="1:8" ht="12.75">
      <c r="A63" s="1" t="s">
        <v>63</v>
      </c>
      <c r="B63" s="1" t="s">
        <v>46</v>
      </c>
      <c r="C63" s="1" t="s">
        <v>67</v>
      </c>
      <c r="D63" s="1">
        <v>20</v>
      </c>
      <c r="E63" s="1">
        <v>10</v>
      </c>
      <c r="F63" s="1">
        <v>600</v>
      </c>
      <c r="G63" s="1">
        <v>-600</v>
      </c>
      <c r="H63" s="1" t="s">
        <v>68</v>
      </c>
    </row>
    <row r="64" spans="1:8" ht="12.75">
      <c r="A64" s="1" t="s">
        <v>69</v>
      </c>
      <c r="B64" s="1" t="s">
        <v>40</v>
      </c>
      <c r="C64" s="1" t="s">
        <v>56</v>
      </c>
      <c r="D64" s="1">
        <v>20</v>
      </c>
      <c r="E64" s="1">
        <v>10</v>
      </c>
      <c r="F64" s="1">
        <v>500</v>
      </c>
      <c r="G64" s="1">
        <v>-500</v>
      </c>
      <c r="H64" s="1" t="s">
        <v>70</v>
      </c>
    </row>
    <row r="65" spans="1:8" ht="12.75">
      <c r="A65" s="1" t="s">
        <v>69</v>
      </c>
      <c r="B65" s="1" t="s">
        <v>41</v>
      </c>
      <c r="C65" s="1" t="s">
        <v>56</v>
      </c>
      <c r="D65" s="1">
        <v>20</v>
      </c>
      <c r="E65" s="1">
        <v>10</v>
      </c>
      <c r="F65" s="1">
        <v>500</v>
      </c>
      <c r="G65" s="1">
        <v>-500</v>
      </c>
      <c r="H65" s="1" t="s">
        <v>71</v>
      </c>
    </row>
    <row r="66" spans="1:8" ht="12.75">
      <c r="A66" s="1" t="s">
        <v>69</v>
      </c>
      <c r="B66" s="1" t="s">
        <v>42</v>
      </c>
      <c r="C66" s="1" t="s">
        <v>56</v>
      </c>
      <c r="D66" s="1">
        <v>20</v>
      </c>
      <c r="E66" s="1">
        <v>10</v>
      </c>
      <c r="F66" s="1">
        <v>500</v>
      </c>
      <c r="G66" s="1">
        <v>-500</v>
      </c>
      <c r="H66" s="1" t="s">
        <v>72</v>
      </c>
    </row>
    <row r="67" spans="1:8" ht="12.75">
      <c r="A67" s="1" t="s">
        <v>69</v>
      </c>
      <c r="B67" s="1" t="s">
        <v>44</v>
      </c>
      <c r="C67" s="1" t="s">
        <v>56</v>
      </c>
      <c r="D67" s="1">
        <v>20</v>
      </c>
      <c r="E67" s="1">
        <v>10</v>
      </c>
      <c r="F67" s="1">
        <v>500</v>
      </c>
      <c r="G67" s="1">
        <v>-500</v>
      </c>
      <c r="H67" s="1" t="s">
        <v>73</v>
      </c>
    </row>
    <row r="68" spans="1:8" ht="12.75">
      <c r="A68" s="1" t="s">
        <v>69</v>
      </c>
      <c r="B68" s="1" t="s">
        <v>45</v>
      </c>
      <c r="C68" s="1" t="s">
        <v>56</v>
      </c>
      <c r="D68" s="1">
        <v>20</v>
      </c>
      <c r="E68" s="1">
        <v>10</v>
      </c>
      <c r="F68" s="1">
        <v>300</v>
      </c>
      <c r="G68" s="1">
        <v>-300</v>
      </c>
      <c r="H68" s="1" t="s">
        <v>74</v>
      </c>
    </row>
    <row r="69" ht="12.75">
      <c r="Q69" s="2"/>
    </row>
    <row r="70" spans="2:18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R71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2008-04-30T19:12:01Z</dcterms:created>
  <dcterms:modified xsi:type="dcterms:W3CDTF">2008-04-30T19:15:16Z</dcterms:modified>
  <cp:category/>
  <cp:version/>
  <cp:contentType/>
  <cp:contentStatus/>
</cp:coreProperties>
</file>