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<sst xmlns="http://schemas.openxmlformats.org/spreadsheetml/2006/main" count="153" uniqueCount="83">
  <si>
    <t>gehlenite70478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</si>
  <si>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</si>
  <si>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</si>
  <si>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</si>
  <si>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</si>
  <si>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</si>
  <si>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</si>
  <si>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</si>
  <si>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</si>
  <si>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</si>
  <si>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</si>
  <si>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</si>
  <si>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</si>
  <si>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Ox</t>
  </si>
  <si>
    <t>Wt</t>
  </si>
  <si>
    <t>Percents</t>
  </si>
  <si>
    <t>Average</t>
  </si>
  <si>
    <t>Standard</t>
  </si>
  <si>
    <t>Dev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</si>
  <si>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</si>
  <si>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</si>
  <si>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</si>
  <si>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</si>
  <si>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</si>
  <si>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</si>
  <si>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</si>
  <si>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</si>
  <si>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</si>
  <si>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</si>
  <si>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</si>
  <si>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</si>
  <si>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</si>
  <si>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</si>
  <si>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</si>
  <si>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</si>
  <si>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</si>
  <si>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</si>
  <si>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</si>
  <si>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</si>
  <si>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</si>
  <si>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</si>
  <si>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</si>
  <si>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</si>
  <si>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</si>
  <si>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</si>
  <si>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</si>
  <si>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</si>
  <si>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</si>
  <si>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</si>
  <si>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</si>
  <si>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</si>
  <si>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</si>
  <si>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</si>
  <si>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</si>
  <si>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</si>
  <si>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</si>
  <si>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</si>
  <si>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kyanite</t>
  </si>
  <si>
    <t>diopside</t>
  </si>
  <si>
    <t>LIF</t>
  </si>
  <si>
    <t>rhod-791</t>
  </si>
  <si>
    <t>PET</t>
  </si>
  <si>
    <t>kspar-OR1</t>
  </si>
  <si>
    <t>rutile1</t>
  </si>
  <si>
    <t>chrom-s</t>
  </si>
  <si>
    <t>fayalite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</si>
  <si>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Al(AlSi)O</t>
    </r>
    <r>
      <rPr>
        <vertAlign val="subscript"/>
        <sz val="14"/>
        <rFont val="Times New Roman"/>
        <family val="1"/>
      </rPr>
      <t>7</t>
    </r>
  </si>
  <si>
    <t>Total</t>
  </si>
  <si>
    <r>
      <t>Al</t>
    </r>
    <r>
      <rPr>
        <vertAlign val="subscript"/>
        <sz val="10"/>
        <rFont val="Times New Roman"/>
        <family val="1"/>
      </rPr>
      <t>tot</t>
    </r>
  </si>
  <si>
    <t>average</t>
  </si>
  <si>
    <t>stdev</t>
  </si>
  <si>
    <t>idel</t>
  </si>
  <si>
    <t>measured</t>
  </si>
  <si>
    <t>Si tot</t>
  </si>
  <si>
    <t>ideal</t>
  </si>
  <si>
    <t>(+)n charges</t>
  </si>
  <si>
    <t>lighter phase</t>
  </si>
  <si>
    <t>gray phase</t>
  </si>
  <si>
    <t>is esseneite</t>
  </si>
  <si>
    <t>H2O*</t>
  </si>
  <si>
    <r>
      <t>CaFe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AlSiO</t>
    </r>
    <r>
      <rPr>
        <vertAlign val="subscript"/>
        <sz val="14"/>
        <rFont val="Times New Roman"/>
        <family val="1"/>
      </rPr>
      <t>6</t>
    </r>
  </si>
  <si>
    <r>
      <t>(Ca</t>
    </r>
    <r>
      <rPr>
        <vertAlign val="subscript"/>
        <sz val="14"/>
        <rFont val="Times New Roman"/>
        <family val="1"/>
      </rPr>
      <t>0.97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0.72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0.23</t>
    </r>
    <r>
      <rPr>
        <sz val="14"/>
        <rFont val="Times New Roman"/>
        <family val="1"/>
      </rPr>
      <t>Ti</t>
    </r>
    <r>
      <rPr>
        <vertAlign val="subscript"/>
        <sz val="14"/>
        <rFont val="Times New Roman"/>
        <family val="1"/>
      </rPr>
      <t>0.05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0.79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</si>
  <si>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r>
      <t>(Ca</t>
    </r>
    <r>
      <rPr>
        <vertAlign val="subscript"/>
        <sz val="14"/>
        <rFont val="Times New Roman"/>
        <family val="1"/>
      </rPr>
      <t>1.65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0.34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0.01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0.64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0.15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1.56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0.44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</si>
</sst>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  <numFmt numFmtId="171" formatCode="0.0"/>
    <numFmt numFmtId="172" formatCode="0.000000"/>
  </numFmts>
  <fonts count="8">
    <font>
      <sz val="10"/>
      <name val="Courier New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vertAlign val="superscript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workbookViewId="0" topLeftCell="A19">
      <selection activeCell="K39" sqref="K39"/>
    </sheetView>
  </sheetViews>
  <sheetFormatPr defaultColWidth="9.00390625" defaultRowHeight="13.5"/>
  <cols>
    <col min="1" max="13" width="5.25390625" style="1" customWidth="1"/>
    <col min="14" max="14" width="6.375" style="1" customWidth="1"/>
    <col min="15" max="16384" width="5.25390625" style="1" customWidth="1"/>
  </cols>
  <sheetData>
    <row r="1" spans="2:13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</row>
    <row r="2" spans="2:7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2" ht="12.75">
      <c r="A3" s="7" t="s">
        <v>77</v>
      </c>
      <c r="B3" s="7"/>
    </row>
    <row r="4" spans="1:10" ht="12.7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18</v>
      </c>
      <c r="I4" s="1" t="s">
        <v>69</v>
      </c>
      <c r="J4" s="1" t="s">
        <v>70</v>
      </c>
    </row>
    <row r="5" spans="1:14" ht="12.75">
      <c r="A5" s="1" t="s">
        <v>22</v>
      </c>
      <c r="B5" s="2">
        <v>37.06</v>
      </c>
      <c r="C5" s="2">
        <v>33.16</v>
      </c>
      <c r="D5" s="2">
        <v>31.55</v>
      </c>
      <c r="E5" s="2">
        <v>31.96</v>
      </c>
      <c r="F5" s="2">
        <v>33.23</v>
      </c>
      <c r="G5" s="2">
        <v>35.9</v>
      </c>
      <c r="H5" s="2"/>
      <c r="I5" s="2">
        <f aca="true" t="shared" si="0" ref="I5:I16">AVERAGE(B5:G5)</f>
        <v>33.809999999999995</v>
      </c>
      <c r="J5" s="2">
        <f aca="true" t="shared" si="1" ref="J5:J16">STDEV(B5:G5)</f>
        <v>2.2008907287732553</v>
      </c>
      <c r="K5" s="2"/>
      <c r="L5" s="2"/>
      <c r="M5" s="2"/>
      <c r="N5" s="2"/>
    </row>
    <row r="6" spans="1:14" ht="12.75">
      <c r="A6" s="1" t="s">
        <v>25</v>
      </c>
      <c r="B6" s="2">
        <v>0.11</v>
      </c>
      <c r="C6" s="2">
        <v>0.04</v>
      </c>
      <c r="D6" s="2">
        <v>0.04</v>
      </c>
      <c r="E6" s="2">
        <v>0.05</v>
      </c>
      <c r="F6" s="2">
        <v>0.02</v>
      </c>
      <c r="G6" s="2">
        <v>0.05</v>
      </c>
      <c r="H6" s="2"/>
      <c r="I6" s="2">
        <f t="shared" si="0"/>
        <v>0.051666666666666666</v>
      </c>
      <c r="J6" s="2">
        <f t="shared" si="1"/>
        <v>0.03060501048303475</v>
      </c>
      <c r="K6" s="2"/>
      <c r="L6" s="2"/>
      <c r="M6" s="2"/>
      <c r="N6" s="2"/>
    </row>
    <row r="7" spans="1:14" ht="12.75">
      <c r="A7" s="1" t="s">
        <v>21</v>
      </c>
      <c r="B7" s="2">
        <v>16.98</v>
      </c>
      <c r="C7" s="2">
        <v>19.96</v>
      </c>
      <c r="D7" s="2">
        <v>21.39</v>
      </c>
      <c r="E7" s="2">
        <v>21.47</v>
      </c>
      <c r="F7" s="2">
        <v>20.89</v>
      </c>
      <c r="G7" s="2">
        <v>18.87</v>
      </c>
      <c r="H7" s="2"/>
      <c r="I7" s="2">
        <f t="shared" si="0"/>
        <v>19.926666666666666</v>
      </c>
      <c r="J7" s="2">
        <f t="shared" si="1"/>
        <v>1.7465241672151866</v>
      </c>
      <c r="K7" s="2"/>
      <c r="L7" s="2"/>
      <c r="M7" s="2"/>
      <c r="N7" s="2"/>
    </row>
    <row r="8" spans="1:14" ht="12.75">
      <c r="A8" s="1" t="s">
        <v>28</v>
      </c>
      <c r="B8" s="2">
        <v>4.27</v>
      </c>
      <c r="C8" s="2">
        <v>4.09</v>
      </c>
      <c r="D8" s="2">
        <v>4.62</v>
      </c>
      <c r="E8" s="2">
        <v>4.3</v>
      </c>
      <c r="F8" s="2">
        <v>4.32</v>
      </c>
      <c r="G8" s="2">
        <v>3.55</v>
      </c>
      <c r="H8" s="2"/>
      <c r="I8" s="2">
        <f t="shared" si="0"/>
        <v>4.191666666666667</v>
      </c>
      <c r="J8" s="2">
        <f t="shared" si="1"/>
        <v>0.3577382655890521</v>
      </c>
      <c r="K8" s="2"/>
      <c r="L8" s="2"/>
      <c r="M8" s="2"/>
      <c r="N8" s="2"/>
    </row>
    <row r="9" spans="1:14" ht="12.75">
      <c r="A9" s="1" t="s">
        <v>26</v>
      </c>
      <c r="B9" s="2">
        <v>0.06</v>
      </c>
      <c r="C9" s="2">
        <v>0.06</v>
      </c>
      <c r="D9" s="2">
        <v>0.07</v>
      </c>
      <c r="E9" s="2">
        <v>0.06</v>
      </c>
      <c r="F9" s="2">
        <v>0.01</v>
      </c>
      <c r="G9" s="2">
        <v>0.04</v>
      </c>
      <c r="H9" s="2"/>
      <c r="I9" s="2">
        <f t="shared" si="0"/>
        <v>0.049999999999999996</v>
      </c>
      <c r="J9" s="2">
        <f t="shared" si="1"/>
        <v>0.02190890230020664</v>
      </c>
      <c r="K9" s="2"/>
      <c r="L9" s="2"/>
      <c r="M9" s="2"/>
      <c r="N9" s="2"/>
    </row>
    <row r="10" spans="1:14" ht="12.75">
      <c r="A10" s="1" t="s">
        <v>20</v>
      </c>
      <c r="B10" s="2">
        <v>3.47</v>
      </c>
      <c r="C10" s="2">
        <v>3.17</v>
      </c>
      <c r="D10" s="2">
        <v>2.8</v>
      </c>
      <c r="E10" s="2">
        <v>2.7</v>
      </c>
      <c r="F10" s="2">
        <v>2.9</v>
      </c>
      <c r="G10" s="2">
        <v>2.83</v>
      </c>
      <c r="H10" s="2"/>
      <c r="I10" s="2">
        <f t="shared" si="0"/>
        <v>2.9783333333333335</v>
      </c>
      <c r="J10" s="2">
        <f t="shared" si="1"/>
        <v>0.28840365231159376</v>
      </c>
      <c r="K10" s="2"/>
      <c r="L10" s="2"/>
      <c r="M10" s="2"/>
      <c r="N10" s="2"/>
    </row>
    <row r="11" spans="1:14" ht="12.75">
      <c r="A11" s="1" t="s">
        <v>27</v>
      </c>
      <c r="B11" s="2">
        <v>0.14</v>
      </c>
      <c r="C11" s="2">
        <v>0.09</v>
      </c>
      <c r="D11" s="2">
        <v>0.02</v>
      </c>
      <c r="E11" s="2">
        <v>0.01</v>
      </c>
      <c r="F11" s="2">
        <v>0.02</v>
      </c>
      <c r="G11" s="2">
        <v>0.02</v>
      </c>
      <c r="H11" s="2"/>
      <c r="I11" s="2">
        <f t="shared" si="0"/>
        <v>0.05000000000000001</v>
      </c>
      <c r="J11" s="2">
        <f t="shared" si="1"/>
        <v>0.05291502622129181</v>
      </c>
      <c r="K11" s="2"/>
      <c r="L11" s="2"/>
      <c r="M11" s="2"/>
      <c r="N11" s="2"/>
    </row>
    <row r="12" spans="1:14" ht="12.75">
      <c r="A12" s="1" t="s">
        <v>24</v>
      </c>
      <c r="B12" s="2">
        <v>31.29</v>
      </c>
      <c r="C12" s="2">
        <v>33.97</v>
      </c>
      <c r="D12" s="2">
        <v>34.95</v>
      </c>
      <c r="E12" s="2">
        <v>34.72</v>
      </c>
      <c r="F12" s="2">
        <v>33.79</v>
      </c>
      <c r="G12" s="2">
        <v>31.5</v>
      </c>
      <c r="H12" s="2"/>
      <c r="I12" s="2">
        <f t="shared" si="0"/>
        <v>33.37</v>
      </c>
      <c r="J12" s="2">
        <f t="shared" si="1"/>
        <v>1.592394423501928</v>
      </c>
      <c r="K12" s="2"/>
      <c r="L12" s="2"/>
      <c r="M12" s="2"/>
      <c r="N12" s="2"/>
    </row>
    <row r="13" spans="1:14" ht="12.75">
      <c r="A13" s="1" t="s">
        <v>19</v>
      </c>
      <c r="B13" s="2">
        <v>4.97</v>
      </c>
      <c r="C13" s="2">
        <v>3.38</v>
      </c>
      <c r="D13" s="2">
        <v>2.77</v>
      </c>
      <c r="E13" s="2">
        <v>3.2</v>
      </c>
      <c r="F13" s="2">
        <v>3.25</v>
      </c>
      <c r="G13" s="2">
        <v>4.73</v>
      </c>
      <c r="H13" s="2"/>
      <c r="I13" s="2">
        <f t="shared" si="0"/>
        <v>3.716666666666667</v>
      </c>
      <c r="J13" s="2">
        <f t="shared" si="1"/>
        <v>0.9046472609070694</v>
      </c>
      <c r="K13" s="2"/>
      <c r="L13" s="2"/>
      <c r="M13" s="2"/>
      <c r="N13" s="2"/>
    </row>
    <row r="14" spans="1:14" ht="12.75">
      <c r="A14" s="1" t="s">
        <v>23</v>
      </c>
      <c r="B14" s="2">
        <v>0.13</v>
      </c>
      <c r="C14" s="2">
        <v>0.12</v>
      </c>
      <c r="D14" s="2">
        <v>0.07</v>
      </c>
      <c r="E14" s="2">
        <v>0.09</v>
      </c>
      <c r="F14" s="2">
        <v>0.11</v>
      </c>
      <c r="G14" s="2">
        <v>0.22</v>
      </c>
      <c r="H14" s="2"/>
      <c r="I14" s="2">
        <f t="shared" si="0"/>
        <v>0.12333333333333334</v>
      </c>
      <c r="J14" s="2">
        <f t="shared" si="1"/>
        <v>0.05202563470700447</v>
      </c>
      <c r="K14" s="2"/>
      <c r="L14" s="2"/>
      <c r="M14" s="2"/>
      <c r="N14" s="2"/>
    </row>
    <row r="15" spans="1:14" ht="12.75">
      <c r="A15" s="1" t="s">
        <v>29</v>
      </c>
      <c r="B15" s="2">
        <v>98.47</v>
      </c>
      <c r="C15" s="2">
        <v>98.03</v>
      </c>
      <c r="D15" s="2">
        <v>98.27</v>
      </c>
      <c r="E15" s="2">
        <v>98.56</v>
      </c>
      <c r="F15" s="2">
        <v>98.55</v>
      </c>
      <c r="G15" s="2">
        <v>97.72</v>
      </c>
      <c r="H15" s="2"/>
      <c r="I15" s="2">
        <f t="shared" si="0"/>
        <v>98.26666666666667</v>
      </c>
      <c r="J15" s="2">
        <f t="shared" si="1"/>
        <v>0.3354201345566679</v>
      </c>
      <c r="K15" s="2"/>
      <c r="L15" s="2"/>
      <c r="M15" s="2"/>
      <c r="N15" s="2"/>
    </row>
    <row r="16" spans="1:14" ht="12.75">
      <c r="A16" s="1" t="s">
        <v>79</v>
      </c>
      <c r="B16" s="2">
        <f aca="true" t="shared" si="2" ref="B16:G16">100-B15</f>
        <v>1.5300000000000011</v>
      </c>
      <c r="C16" s="2">
        <f t="shared" si="2"/>
        <v>1.9699999999999989</v>
      </c>
      <c r="D16" s="2">
        <f t="shared" si="2"/>
        <v>1.730000000000004</v>
      </c>
      <c r="E16" s="2">
        <f t="shared" si="2"/>
        <v>1.4399999999999977</v>
      </c>
      <c r="F16" s="2">
        <f t="shared" si="2"/>
        <v>1.4500000000000028</v>
      </c>
      <c r="G16" s="2">
        <f t="shared" si="2"/>
        <v>2.280000000000001</v>
      </c>
      <c r="H16" s="2"/>
      <c r="I16" s="2">
        <f t="shared" si="0"/>
        <v>1.7333333333333343</v>
      </c>
      <c r="J16" s="2">
        <f t="shared" si="1"/>
        <v>0.33542013455764125</v>
      </c>
      <c r="K16" s="2"/>
      <c r="L16" s="2"/>
      <c r="M16" s="2"/>
      <c r="N16" s="2"/>
    </row>
    <row r="17" spans="2:14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1" t="s">
        <v>30</v>
      </c>
      <c r="B18" s="2" t="s">
        <v>31</v>
      </c>
      <c r="C18" s="2" t="s">
        <v>32</v>
      </c>
      <c r="D18" s="2" t="s">
        <v>33</v>
      </c>
      <c r="E18" s="2">
        <v>7</v>
      </c>
      <c r="F18" s="2" t="s">
        <v>34</v>
      </c>
      <c r="G18" s="2"/>
      <c r="H18" s="2"/>
      <c r="I18" s="2"/>
      <c r="J18" s="2"/>
      <c r="K18" s="2"/>
      <c r="L18" s="2"/>
      <c r="M18" s="1" t="s">
        <v>75</v>
      </c>
      <c r="N18" s="2"/>
    </row>
    <row r="19" spans="1:13" ht="12.75">
      <c r="A19" s="1" t="s">
        <v>38</v>
      </c>
      <c r="B19" s="2">
        <v>1.696521354999732</v>
      </c>
      <c r="C19" s="2">
        <v>1.5381682273800337</v>
      </c>
      <c r="D19" s="2">
        <v>1.4660701953765694</v>
      </c>
      <c r="E19" s="2">
        <v>1.4789463688279318</v>
      </c>
      <c r="F19" s="2">
        <v>1.529583853760367</v>
      </c>
      <c r="G19" s="2">
        <v>1.6532733145859617</v>
      </c>
      <c r="H19" s="2"/>
      <c r="I19" s="2">
        <f>AVERAGE(B19:G19)</f>
        <v>1.5604272191550994</v>
      </c>
      <c r="J19" s="2">
        <f>STDEV(B19:G19)</f>
        <v>0.09394803250536436</v>
      </c>
      <c r="K19" s="4">
        <v>1.56</v>
      </c>
      <c r="L19" s="2">
        <v>4</v>
      </c>
      <c r="M19" s="2">
        <f>K19*L19</f>
        <v>6.24</v>
      </c>
    </row>
    <row r="20" spans="1:13" ht="12.75">
      <c r="A20" s="1" t="s">
        <v>37</v>
      </c>
      <c r="B20" s="2">
        <f aca="true" t="shared" si="3" ref="B20:G20">2-B19</f>
        <v>0.303478645000268</v>
      </c>
      <c r="C20" s="2">
        <f t="shared" si="3"/>
        <v>0.46183177261996633</v>
      </c>
      <c r="D20" s="2">
        <f t="shared" si="3"/>
        <v>0.5339298046234306</v>
      </c>
      <c r="E20" s="2">
        <f t="shared" si="3"/>
        <v>0.5210536311720682</v>
      </c>
      <c r="F20" s="2">
        <f t="shared" si="3"/>
        <v>0.470416146239633</v>
      </c>
      <c r="G20" s="2">
        <f t="shared" si="3"/>
        <v>0.3467266854140383</v>
      </c>
      <c r="H20" s="2"/>
      <c r="I20" s="2">
        <f>AVERAGE(B20:G20)</f>
        <v>0.43957278084490076</v>
      </c>
      <c r="J20" s="2">
        <f>STDEV(B20:G20)</f>
        <v>0.09394803250536955</v>
      </c>
      <c r="K20" s="4">
        <v>0.44</v>
      </c>
      <c r="L20" s="2">
        <v>3</v>
      </c>
      <c r="M20" s="2">
        <f aca="true" t="shared" si="4" ref="M20:M28">K20*L20</f>
        <v>1.32</v>
      </c>
    </row>
    <row r="21" spans="2:13" ht="12.75">
      <c r="B21" s="2"/>
      <c r="C21" s="2"/>
      <c r="D21" s="2"/>
      <c r="E21" s="2"/>
      <c r="F21" s="2"/>
      <c r="G21" s="2"/>
      <c r="H21" s="2"/>
      <c r="I21" s="2"/>
      <c r="J21" s="2"/>
      <c r="K21" s="4"/>
      <c r="L21" s="2"/>
      <c r="M21" s="2"/>
    </row>
    <row r="22" spans="1:13" ht="12.75">
      <c r="A22" s="1" t="s">
        <v>37</v>
      </c>
      <c r="B22" s="2">
        <f aca="true" t="shared" si="5" ref="B22:G22">B31-B20</f>
        <v>0.6126307411947569</v>
      </c>
      <c r="C22" s="2">
        <f t="shared" si="5"/>
        <v>0.6293713058327766</v>
      </c>
      <c r="D22" s="2">
        <f t="shared" si="5"/>
        <v>0.6375152329842257</v>
      </c>
      <c r="E22" s="2">
        <f t="shared" si="5"/>
        <v>0.6498831021156786</v>
      </c>
      <c r="F22" s="2">
        <f t="shared" si="5"/>
        <v>0.6628635823592284</v>
      </c>
      <c r="G22" s="2">
        <f t="shared" si="5"/>
        <v>0.6774569649248827</v>
      </c>
      <c r="H22" s="2"/>
      <c r="I22" s="2">
        <f>AVERAGE(B22:G22)</f>
        <v>0.6449534882352581</v>
      </c>
      <c r="J22" s="2">
        <f>STDEV(B22:G22)</f>
        <v>0.023428361390847304</v>
      </c>
      <c r="K22" s="4">
        <v>0.64</v>
      </c>
      <c r="L22" s="2">
        <v>3</v>
      </c>
      <c r="M22" s="2">
        <f t="shared" si="4"/>
        <v>1.92</v>
      </c>
    </row>
    <row r="23" spans="1:13" ht="12.75">
      <c r="A23" s="1" t="s">
        <v>36</v>
      </c>
      <c r="B23" s="2">
        <v>0.23680558236910879</v>
      </c>
      <c r="C23" s="2">
        <v>0.21920836466550278</v>
      </c>
      <c r="D23" s="2">
        <v>0.19396437801844627</v>
      </c>
      <c r="E23" s="2">
        <v>0.18625929915919165</v>
      </c>
      <c r="F23" s="2">
        <v>0.1989983579153379</v>
      </c>
      <c r="G23" s="2">
        <v>0.19428764689714323</v>
      </c>
      <c r="H23" s="2"/>
      <c r="I23" s="2">
        <f>AVERAGE(B23:G23)</f>
        <v>0.2049206048374551</v>
      </c>
      <c r="J23" s="2">
        <f>STDEV(B23:G23)</f>
        <v>0.01916876580269111</v>
      </c>
      <c r="K23" s="4">
        <v>0.21</v>
      </c>
      <c r="L23" s="2">
        <v>2</v>
      </c>
      <c r="M23" s="2">
        <f t="shared" si="4"/>
        <v>0.42</v>
      </c>
    </row>
    <row r="24" spans="1:13" ht="12.75">
      <c r="A24" s="1" t="s">
        <v>44</v>
      </c>
      <c r="B24" s="2">
        <v>0.14709201192848112</v>
      </c>
      <c r="C24" s="2">
        <v>0.14276439851816092</v>
      </c>
      <c r="D24" s="2">
        <v>0.1615491488967025</v>
      </c>
      <c r="E24" s="2">
        <v>0.14973433836507988</v>
      </c>
      <c r="F24" s="2">
        <v>0.14963527759119677</v>
      </c>
      <c r="G24" s="2">
        <v>0.12302287097411563</v>
      </c>
      <c r="H24" s="2"/>
      <c r="I24" s="2">
        <f>AVERAGE(B24:G24)</f>
        <v>0.14563300771228946</v>
      </c>
      <c r="J24" s="2">
        <f>STDEV(B24:G24)</f>
        <v>0.012710141799679074</v>
      </c>
      <c r="K24" s="4">
        <v>0.15</v>
      </c>
      <c r="L24" s="2">
        <v>3</v>
      </c>
      <c r="M24" s="2">
        <f t="shared" si="4"/>
        <v>0.44999999999999996</v>
      </c>
    </row>
    <row r="25" spans="2:13" ht="12.75"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  <c r="M25" s="2"/>
    </row>
    <row r="26" spans="1:13" ht="12.75">
      <c r="A26" s="1" t="s">
        <v>40</v>
      </c>
      <c r="B26" s="2">
        <v>1.5347322356209088</v>
      </c>
      <c r="C26" s="2">
        <v>1.6883325658289456</v>
      </c>
      <c r="D26" s="2">
        <v>1.7401060524978673</v>
      </c>
      <c r="E26" s="2">
        <v>1.7214662300277133</v>
      </c>
      <c r="F26" s="2">
        <v>1.6664960067656482</v>
      </c>
      <c r="G26" s="2">
        <v>1.5542966013710302</v>
      </c>
      <c r="H26" s="2"/>
      <c r="I26" s="2">
        <f>AVERAGE(B26:G26)</f>
        <v>1.6509049486853522</v>
      </c>
      <c r="J26" s="2">
        <f>STDEV(B26:G26)</f>
        <v>0.08649729590537909</v>
      </c>
      <c r="K26" s="4">
        <v>1.65</v>
      </c>
      <c r="L26" s="2">
        <v>2</v>
      </c>
      <c r="M26" s="2">
        <f t="shared" si="4"/>
        <v>3.3</v>
      </c>
    </row>
    <row r="27" spans="1:13" ht="12.75">
      <c r="A27" s="1" t="s">
        <v>35</v>
      </c>
      <c r="B27" s="2">
        <v>0.4411204477855908</v>
      </c>
      <c r="C27" s="2">
        <v>0.30398552198775625</v>
      </c>
      <c r="D27" s="2">
        <v>0.2495640675684727</v>
      </c>
      <c r="E27" s="2">
        <v>0.28710616506874403</v>
      </c>
      <c r="F27" s="2">
        <v>0.29005021746675874</v>
      </c>
      <c r="G27" s="2">
        <v>0.42233612724466574</v>
      </c>
      <c r="H27" s="2"/>
      <c r="I27" s="2">
        <f>AVERAGE(B27:G27)</f>
        <v>0.3323604245203314</v>
      </c>
      <c r="J27" s="2">
        <f>STDEV(B27:G27)</f>
        <v>0.07927527127554716</v>
      </c>
      <c r="K27" s="4">
        <v>0.34</v>
      </c>
      <c r="L27" s="2">
        <v>1</v>
      </c>
      <c r="M27" s="2">
        <f t="shared" si="4"/>
        <v>0.34</v>
      </c>
    </row>
    <row r="28" spans="1:13" ht="12.75">
      <c r="A28" s="1" t="s">
        <v>39</v>
      </c>
      <c r="B28" s="2">
        <v>0.007591993167137528</v>
      </c>
      <c r="C28" s="2">
        <v>0.0071011567767946555</v>
      </c>
      <c r="D28" s="2">
        <v>0.00414965490966</v>
      </c>
      <c r="E28" s="2">
        <v>0.005313084276070975</v>
      </c>
      <c r="F28" s="2">
        <v>0.006459429683989246</v>
      </c>
      <c r="G28" s="2">
        <v>0.012925026096493998</v>
      </c>
      <c r="H28" s="2"/>
      <c r="I28" s="2">
        <f>AVERAGE(B28:G28)</f>
        <v>0.007256724151691068</v>
      </c>
      <c r="J28" s="2">
        <f>STDEV(B28:G28)</f>
        <v>0.00304412703964244</v>
      </c>
      <c r="K28" s="4">
        <v>0.01</v>
      </c>
      <c r="L28" s="2">
        <v>1</v>
      </c>
      <c r="M28" s="2">
        <f t="shared" si="4"/>
        <v>0.01</v>
      </c>
    </row>
    <row r="29" spans="1:13" ht="12.75">
      <c r="A29" s="1" t="s">
        <v>67</v>
      </c>
      <c r="B29" s="2">
        <f aca="true" t="shared" si="6" ref="B29:G29">SUM(B19:B28)</f>
        <v>4.979973012065984</v>
      </c>
      <c r="C29" s="2">
        <f t="shared" si="6"/>
        <v>4.9907633136099365</v>
      </c>
      <c r="D29" s="2">
        <f t="shared" si="6"/>
        <v>4.986848534875374</v>
      </c>
      <c r="E29" s="2">
        <f t="shared" si="6"/>
        <v>4.999762219012479</v>
      </c>
      <c r="F29" s="2">
        <f t="shared" si="6"/>
        <v>4.974502871782159</v>
      </c>
      <c r="G29" s="2">
        <f t="shared" si="6"/>
        <v>4.984325237508331</v>
      </c>
      <c r="H29" s="2"/>
      <c r="I29" s="2">
        <f>AVERAGE(B29:G29)</f>
        <v>4.9860291981423766</v>
      </c>
      <c r="J29" s="2">
        <f>STDEV(B29:G29)</f>
        <v>0.00876488556918965</v>
      </c>
      <c r="K29" s="4"/>
      <c r="L29" s="2"/>
      <c r="M29" s="5">
        <f>SUM(M19:M28)</f>
        <v>13.999999999999998</v>
      </c>
    </row>
    <row r="30" spans="2:13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4.25">
      <c r="A31" s="1" t="s">
        <v>68</v>
      </c>
      <c r="B31" s="2">
        <v>0.9161093861950249</v>
      </c>
      <c r="C31" s="2">
        <v>1.091203078452743</v>
      </c>
      <c r="D31" s="2">
        <v>1.1714450376076564</v>
      </c>
      <c r="E31" s="2">
        <v>1.1709367332877467</v>
      </c>
      <c r="F31" s="2">
        <v>1.1332797285988614</v>
      </c>
      <c r="G31" s="2">
        <v>1.024183650338921</v>
      </c>
      <c r="H31" s="2"/>
      <c r="I31" s="2">
        <f>AVERAGE(B31:G31)</f>
        <v>1.084526269080159</v>
      </c>
      <c r="J31" s="2">
        <f>STDEV(B31:G31)</f>
        <v>0.09944706966285334</v>
      </c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7" ht="20.25">
      <c r="B34" s="2"/>
      <c r="C34" s="2"/>
      <c r="D34" s="2" t="s">
        <v>71</v>
      </c>
      <c r="E34" s="2"/>
      <c r="F34" s="2"/>
      <c r="G34" s="3" t="s">
        <v>66</v>
      </c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4:7" ht="23.25">
      <c r="D35" s="1" t="s">
        <v>72</v>
      </c>
      <c r="G35" s="3" t="s">
        <v>82</v>
      </c>
    </row>
    <row r="36" ht="13.5">
      <c r="J36"/>
    </row>
    <row r="37" spans="1:8" ht="12.75">
      <c r="A37" s="1" t="s">
        <v>45</v>
      </c>
      <c r="B37" s="1" t="s">
        <v>46</v>
      </c>
      <c r="C37" s="1" t="s">
        <v>47</v>
      </c>
      <c r="D37" s="1" t="s">
        <v>48</v>
      </c>
      <c r="E37" s="1" t="s">
        <v>49</v>
      </c>
      <c r="F37" s="1" t="s">
        <v>50</v>
      </c>
      <c r="G37" s="1" t="s">
        <v>51</v>
      </c>
      <c r="H37" s="1" t="s">
        <v>52</v>
      </c>
    </row>
    <row r="38" spans="1:8" ht="12.75">
      <c r="A38" s="1" t="s">
        <v>53</v>
      </c>
      <c r="B38" s="1" t="s">
        <v>35</v>
      </c>
      <c r="C38" s="1" t="s">
        <v>54</v>
      </c>
      <c r="D38" s="1">
        <v>20</v>
      </c>
      <c r="E38" s="1">
        <v>10</v>
      </c>
      <c r="F38" s="1">
        <v>600</v>
      </c>
      <c r="G38" s="1">
        <v>-600</v>
      </c>
      <c r="H38" s="1" t="s">
        <v>55</v>
      </c>
    </row>
    <row r="39" spans="1:8" ht="12.75">
      <c r="A39" s="1" t="s">
        <v>53</v>
      </c>
      <c r="B39" s="1" t="s">
        <v>37</v>
      </c>
      <c r="C39" s="1" t="s">
        <v>54</v>
      </c>
      <c r="D39" s="1">
        <v>20</v>
      </c>
      <c r="E39" s="1">
        <v>10</v>
      </c>
      <c r="F39" s="1">
        <v>600</v>
      </c>
      <c r="G39" s="1">
        <v>-600</v>
      </c>
      <c r="H39" s="1" t="s">
        <v>56</v>
      </c>
    </row>
    <row r="40" spans="1:8" ht="12.75">
      <c r="A40" s="1" t="s">
        <v>53</v>
      </c>
      <c r="B40" s="1" t="s">
        <v>38</v>
      </c>
      <c r="C40" s="1" t="s">
        <v>54</v>
      </c>
      <c r="D40" s="1">
        <v>20</v>
      </c>
      <c r="E40" s="1">
        <v>10</v>
      </c>
      <c r="F40" s="1">
        <v>600</v>
      </c>
      <c r="G40" s="1">
        <v>-600</v>
      </c>
      <c r="H40" s="1" t="s">
        <v>57</v>
      </c>
    </row>
    <row r="41" spans="1:8" ht="12.75">
      <c r="A41" s="1" t="s">
        <v>53</v>
      </c>
      <c r="B41" s="1" t="s">
        <v>36</v>
      </c>
      <c r="C41" s="1" t="s">
        <v>54</v>
      </c>
      <c r="D41" s="1">
        <v>20</v>
      </c>
      <c r="E41" s="1">
        <v>10</v>
      </c>
      <c r="F41" s="1">
        <v>600</v>
      </c>
      <c r="G41" s="1">
        <v>-600</v>
      </c>
      <c r="H41" s="1" t="s">
        <v>58</v>
      </c>
    </row>
    <row r="42" spans="1:8" ht="12.75">
      <c r="A42" s="1" t="s">
        <v>59</v>
      </c>
      <c r="B42" s="1" t="s">
        <v>43</v>
      </c>
      <c r="C42" s="1" t="s">
        <v>54</v>
      </c>
      <c r="D42" s="1">
        <v>20</v>
      </c>
      <c r="E42" s="1">
        <v>10</v>
      </c>
      <c r="F42" s="1">
        <v>500</v>
      </c>
      <c r="G42" s="1">
        <v>-500</v>
      </c>
      <c r="H42" s="1" t="s">
        <v>60</v>
      </c>
    </row>
    <row r="43" spans="1:8" ht="12.75">
      <c r="A43" s="1" t="s">
        <v>61</v>
      </c>
      <c r="B43" s="1" t="s">
        <v>39</v>
      </c>
      <c r="C43" s="1" t="s">
        <v>54</v>
      </c>
      <c r="D43" s="1">
        <v>20</v>
      </c>
      <c r="E43" s="1">
        <v>10</v>
      </c>
      <c r="F43" s="1">
        <v>600</v>
      </c>
      <c r="G43" s="1">
        <v>-600</v>
      </c>
      <c r="H43" s="1" t="s">
        <v>62</v>
      </c>
    </row>
    <row r="44" spans="1:8" ht="12.75">
      <c r="A44" s="1" t="s">
        <v>61</v>
      </c>
      <c r="B44" s="1" t="s">
        <v>40</v>
      </c>
      <c r="C44" s="1" t="s">
        <v>54</v>
      </c>
      <c r="D44" s="1">
        <v>20</v>
      </c>
      <c r="E44" s="1">
        <v>10</v>
      </c>
      <c r="F44" s="1">
        <v>600</v>
      </c>
      <c r="G44" s="1">
        <v>-600</v>
      </c>
      <c r="H44" s="1" t="s">
        <v>58</v>
      </c>
    </row>
    <row r="45" spans="1:8" ht="12.75">
      <c r="A45" s="1" t="s">
        <v>61</v>
      </c>
      <c r="B45" s="1" t="s">
        <v>41</v>
      </c>
      <c r="C45" s="1" t="s">
        <v>54</v>
      </c>
      <c r="D45" s="1">
        <v>20</v>
      </c>
      <c r="E45" s="1">
        <v>10</v>
      </c>
      <c r="F45" s="1">
        <v>600</v>
      </c>
      <c r="G45" s="1">
        <v>-600</v>
      </c>
      <c r="H45" s="1" t="s">
        <v>63</v>
      </c>
    </row>
    <row r="46" spans="1:8" ht="12.75">
      <c r="A46" s="1" t="s">
        <v>61</v>
      </c>
      <c r="B46" s="1" t="s">
        <v>42</v>
      </c>
      <c r="C46" s="1" t="s">
        <v>54</v>
      </c>
      <c r="D46" s="1">
        <v>20</v>
      </c>
      <c r="E46" s="1">
        <v>10</v>
      </c>
      <c r="F46" s="1">
        <v>600</v>
      </c>
      <c r="G46" s="1">
        <v>-600</v>
      </c>
      <c r="H46" s="1" t="s">
        <v>64</v>
      </c>
    </row>
    <row r="47" spans="1:8" ht="12.75">
      <c r="A47" s="1" t="s">
        <v>59</v>
      </c>
      <c r="B47" s="1" t="s">
        <v>44</v>
      </c>
      <c r="C47" s="1" t="s">
        <v>54</v>
      </c>
      <c r="D47" s="1">
        <v>20</v>
      </c>
      <c r="E47" s="1">
        <v>10</v>
      </c>
      <c r="F47" s="1">
        <v>500</v>
      </c>
      <c r="G47" s="1">
        <v>-500</v>
      </c>
      <c r="H47" s="1" t="s">
        <v>65</v>
      </c>
    </row>
    <row r="50" spans="1:2" ht="12.75">
      <c r="A50" s="7" t="s">
        <v>76</v>
      </c>
      <c r="B50" s="7"/>
    </row>
    <row r="51" spans="2:5" ht="12.75">
      <c r="B51" s="1" t="s">
        <v>7</v>
      </c>
      <c r="C51" s="1" t="s">
        <v>8</v>
      </c>
      <c r="D51" s="1" t="s">
        <v>9</v>
      </c>
      <c r="E51" s="1" t="s">
        <v>10</v>
      </c>
    </row>
    <row r="53" spans="1:10" ht="12.75">
      <c r="A53" s="1" t="s">
        <v>22</v>
      </c>
      <c r="B53" s="2">
        <v>25.88</v>
      </c>
      <c r="C53" s="2">
        <v>26.29</v>
      </c>
      <c r="D53" s="2">
        <v>27.71</v>
      </c>
      <c r="E53" s="2">
        <v>28.26</v>
      </c>
      <c r="I53" s="2">
        <f>AVERAGE(B53:G53)</f>
        <v>27.035</v>
      </c>
      <c r="J53" s="2">
        <f>STDEV(B53:G53)</f>
        <v>1.1321513444176317</v>
      </c>
    </row>
    <row r="54" spans="1:10" ht="12.75">
      <c r="A54" s="1" t="s">
        <v>25</v>
      </c>
      <c r="B54" s="2">
        <v>0.01</v>
      </c>
      <c r="C54" s="2">
        <v>0</v>
      </c>
      <c r="D54" s="2">
        <v>0.02</v>
      </c>
      <c r="E54" s="2">
        <v>0.03</v>
      </c>
      <c r="I54" s="2">
        <f aca="true" t="shared" si="7" ref="I54:I63">AVERAGE(B54:G54)</f>
        <v>0.015</v>
      </c>
      <c r="J54" s="2">
        <f aca="true" t="shared" si="8" ref="J54:J63">STDEV(B54:G54)</f>
        <v>0.012909944487358056</v>
      </c>
    </row>
    <row r="55" spans="1:10" ht="12.75">
      <c r="A55" s="1" t="s">
        <v>21</v>
      </c>
      <c r="B55" s="2">
        <v>27.62</v>
      </c>
      <c r="C55" s="2">
        <v>27.54</v>
      </c>
      <c r="D55" s="2">
        <v>25.85</v>
      </c>
      <c r="E55" s="2">
        <v>24.88</v>
      </c>
      <c r="I55" s="2">
        <f t="shared" si="7"/>
        <v>26.472499999999997</v>
      </c>
      <c r="J55" s="2">
        <f t="shared" si="8"/>
        <v>1.339138404597149</v>
      </c>
    </row>
    <row r="56" spans="1:10" ht="12.75">
      <c r="A56" s="1" t="s">
        <v>28</v>
      </c>
      <c r="B56" s="2">
        <v>4.57</v>
      </c>
      <c r="C56" s="2">
        <v>4.61</v>
      </c>
      <c r="D56" s="2">
        <v>4.68</v>
      </c>
      <c r="E56" s="2">
        <v>4.7</v>
      </c>
      <c r="I56" s="2">
        <f t="shared" si="7"/>
        <v>4.64</v>
      </c>
      <c r="J56" s="2">
        <f t="shared" si="8"/>
        <v>0.060553007081977056</v>
      </c>
    </row>
    <row r="57" spans="1:10" ht="12.75">
      <c r="A57" s="1" t="s">
        <v>26</v>
      </c>
      <c r="B57" s="2">
        <v>0.09</v>
      </c>
      <c r="C57" s="2">
        <v>0.11</v>
      </c>
      <c r="D57" s="2">
        <v>0.1</v>
      </c>
      <c r="E57" s="2">
        <v>0.09</v>
      </c>
      <c r="I57" s="2">
        <f t="shared" si="7"/>
        <v>0.0975</v>
      </c>
      <c r="J57" s="2">
        <f t="shared" si="8"/>
        <v>0.009574271077563336</v>
      </c>
    </row>
    <row r="58" spans="1:10" ht="12.75">
      <c r="A58" s="1" t="s">
        <v>20</v>
      </c>
      <c r="B58" s="2">
        <v>1.4</v>
      </c>
      <c r="C58" s="2">
        <v>1.45</v>
      </c>
      <c r="D58" s="2">
        <v>1.89</v>
      </c>
      <c r="E58" s="2">
        <v>2.13</v>
      </c>
      <c r="I58" s="2">
        <f t="shared" si="7"/>
        <v>1.7174999999999998</v>
      </c>
      <c r="J58" s="2">
        <f t="shared" si="8"/>
        <v>0.35226647110769244</v>
      </c>
    </row>
    <row r="59" spans="1:10" ht="12.75">
      <c r="A59" s="1" t="s">
        <v>27</v>
      </c>
      <c r="B59" s="2">
        <v>0.01</v>
      </c>
      <c r="C59" s="2">
        <v>0</v>
      </c>
      <c r="D59" s="2">
        <v>0.03</v>
      </c>
      <c r="E59" s="2">
        <v>0</v>
      </c>
      <c r="I59" s="2">
        <f t="shared" si="7"/>
        <v>0.01</v>
      </c>
      <c r="J59" s="2">
        <f t="shared" si="8"/>
        <v>0.01414213562373095</v>
      </c>
    </row>
    <row r="60" spans="1:10" ht="12.75">
      <c r="A60" s="1" t="s">
        <v>24</v>
      </c>
      <c r="B60" s="2">
        <v>38.04</v>
      </c>
      <c r="C60" s="2">
        <v>37.22</v>
      </c>
      <c r="D60" s="2">
        <v>36.55</v>
      </c>
      <c r="E60" s="2">
        <v>36.11</v>
      </c>
      <c r="I60" s="2">
        <f t="shared" si="7"/>
        <v>36.98</v>
      </c>
      <c r="J60" s="2">
        <f t="shared" si="8"/>
        <v>0.8412292592786647</v>
      </c>
    </row>
    <row r="61" spans="1:10" ht="12.75">
      <c r="A61" s="1" t="s">
        <v>19</v>
      </c>
      <c r="B61" s="2">
        <v>1.17</v>
      </c>
      <c r="C61" s="2">
        <v>1.31</v>
      </c>
      <c r="D61" s="2">
        <v>1.77</v>
      </c>
      <c r="E61" s="2">
        <v>2.09</v>
      </c>
      <c r="I61" s="2">
        <f t="shared" si="7"/>
        <v>1.585</v>
      </c>
      <c r="J61" s="2">
        <f t="shared" si="8"/>
        <v>0.4231233074806125</v>
      </c>
    </row>
    <row r="62" spans="1:10" ht="12.75">
      <c r="A62" s="1" t="s">
        <v>23</v>
      </c>
      <c r="B62" s="2">
        <v>0.03</v>
      </c>
      <c r="C62" s="2">
        <v>0.03</v>
      </c>
      <c r="D62" s="2">
        <v>0.04</v>
      </c>
      <c r="E62" s="2">
        <v>0.07</v>
      </c>
      <c r="I62" s="2">
        <f t="shared" si="7"/>
        <v>0.0425</v>
      </c>
      <c r="J62" s="2">
        <f t="shared" si="8"/>
        <v>0.018929694486000917</v>
      </c>
    </row>
    <row r="63" spans="2:10" ht="12.75">
      <c r="B63" s="2">
        <v>98.82</v>
      </c>
      <c r="C63" s="2">
        <v>98.57</v>
      </c>
      <c r="D63" s="2">
        <v>98.64</v>
      </c>
      <c r="E63" s="2">
        <v>98.36</v>
      </c>
      <c r="I63" s="2">
        <f t="shared" si="7"/>
        <v>98.5975</v>
      </c>
      <c r="J63" s="2">
        <f t="shared" si="8"/>
        <v>0.19015344680976998</v>
      </c>
    </row>
    <row r="64" spans="2:10" ht="12.75">
      <c r="B64" s="2"/>
      <c r="C64" s="2"/>
      <c r="D64" s="2"/>
      <c r="E64" s="2"/>
      <c r="I64" s="2"/>
      <c r="J64" s="2"/>
    </row>
    <row r="65" spans="2:10" ht="12.75">
      <c r="B65" s="2"/>
      <c r="C65" s="2"/>
      <c r="D65" s="2"/>
      <c r="E65" s="2"/>
      <c r="I65" s="2"/>
      <c r="J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6" ht="12.75">
      <c r="A67" s="1" t="s">
        <v>11</v>
      </c>
      <c r="B67" s="1" t="s">
        <v>12</v>
      </c>
      <c r="C67" s="2"/>
      <c r="D67" s="2"/>
      <c r="E67" s="2"/>
      <c r="F67" s="2"/>
      <c r="G67" s="2"/>
      <c r="H67" s="2"/>
      <c r="I67" s="2" t="s">
        <v>69</v>
      </c>
      <c r="J67" s="2" t="s">
        <v>70</v>
      </c>
      <c r="K67" s="2"/>
      <c r="L67" s="2"/>
      <c r="M67" s="2"/>
      <c r="N67" s="2"/>
      <c r="O67" s="2"/>
      <c r="P67" s="2"/>
    </row>
    <row r="69" spans="1:10" ht="12.75">
      <c r="A69" s="1" t="s">
        <v>22</v>
      </c>
      <c r="B69" s="2">
        <v>30.33</v>
      </c>
      <c r="C69" s="2">
        <v>29.4</v>
      </c>
      <c r="D69" s="2"/>
      <c r="E69" s="2"/>
      <c r="F69" s="2"/>
      <c r="G69" s="2"/>
      <c r="H69" s="2"/>
      <c r="I69" s="2">
        <f>AVERAGE(B69:C69)</f>
        <v>29.865</v>
      </c>
      <c r="J69" s="2">
        <f>STDEV(B69:C69)</f>
        <v>0.6576093065035022</v>
      </c>
    </row>
    <row r="70" spans="1:10" ht="12.75">
      <c r="A70" s="1" t="s">
        <v>25</v>
      </c>
      <c r="B70" s="2">
        <v>1.69</v>
      </c>
      <c r="C70" s="2">
        <v>1.77</v>
      </c>
      <c r="D70" s="2"/>
      <c r="E70" s="2"/>
      <c r="F70" s="2"/>
      <c r="G70" s="2"/>
      <c r="H70" s="2"/>
      <c r="I70" s="2">
        <f aca="true" t="shared" si="9" ref="I70:I93">AVERAGE(B70:C70)</f>
        <v>1.73</v>
      </c>
      <c r="J70" s="2">
        <f aca="true" t="shared" si="10" ref="J70:J93">STDEV(B70:C70)</f>
        <v>0.05656854249492069</v>
      </c>
    </row>
    <row r="71" spans="1:10" ht="12.75">
      <c r="A71" s="1" t="s">
        <v>21</v>
      </c>
      <c r="B71" s="2">
        <v>15.4</v>
      </c>
      <c r="C71" s="2">
        <v>17.46</v>
      </c>
      <c r="D71" s="2"/>
      <c r="E71" s="2"/>
      <c r="F71" s="2"/>
      <c r="G71" s="2"/>
      <c r="H71" s="2"/>
      <c r="I71" s="2">
        <f t="shared" si="9"/>
        <v>16.43</v>
      </c>
      <c r="J71" s="2">
        <f t="shared" si="10"/>
        <v>1.4566399692442904</v>
      </c>
    </row>
    <row r="72" spans="1:10" ht="12.75">
      <c r="A72" s="1" t="s">
        <v>28</v>
      </c>
      <c r="B72" s="2">
        <v>23.66</v>
      </c>
      <c r="C72" s="2">
        <v>22.21</v>
      </c>
      <c r="D72" s="2"/>
      <c r="E72" s="2"/>
      <c r="F72" s="2"/>
      <c r="G72" s="2"/>
      <c r="H72" s="2"/>
      <c r="I72" s="2">
        <f t="shared" si="9"/>
        <v>22.935000000000002</v>
      </c>
      <c r="J72" s="2">
        <f t="shared" si="10"/>
        <v>1.0253048327203742</v>
      </c>
    </row>
    <row r="73" spans="1:10" ht="12.75">
      <c r="A73" s="1" t="s">
        <v>26</v>
      </c>
      <c r="B73" s="2">
        <v>0.07</v>
      </c>
      <c r="C73" s="2">
        <v>0.08</v>
      </c>
      <c r="D73" s="2"/>
      <c r="E73" s="2"/>
      <c r="F73" s="2"/>
      <c r="G73" s="2"/>
      <c r="H73" s="2"/>
      <c r="I73" s="2">
        <f t="shared" si="9"/>
        <v>0.07500000000000001</v>
      </c>
      <c r="J73" s="2">
        <f t="shared" si="10"/>
        <v>0.007071067811865331</v>
      </c>
    </row>
    <row r="74" spans="1:10" ht="12.75">
      <c r="A74" s="1" t="s">
        <v>20</v>
      </c>
      <c r="B74" s="2">
        <v>4.08</v>
      </c>
      <c r="C74" s="2">
        <v>3.66</v>
      </c>
      <c r="D74" s="2"/>
      <c r="E74" s="2"/>
      <c r="F74" s="2"/>
      <c r="G74" s="2"/>
      <c r="H74" s="2"/>
      <c r="I74" s="2">
        <f t="shared" si="9"/>
        <v>3.87</v>
      </c>
      <c r="J74" s="2">
        <f t="shared" si="10"/>
        <v>0.2969848480983508</v>
      </c>
    </row>
    <row r="75" spans="1:10" ht="12.75">
      <c r="A75" s="1" t="s">
        <v>27</v>
      </c>
      <c r="B75" s="2">
        <v>0.17</v>
      </c>
      <c r="C75" s="2">
        <v>0.14</v>
      </c>
      <c r="D75" s="2"/>
      <c r="E75" s="2"/>
      <c r="F75" s="2"/>
      <c r="G75" s="2"/>
      <c r="H75" s="2"/>
      <c r="I75" s="2">
        <f t="shared" si="9"/>
        <v>0.15500000000000003</v>
      </c>
      <c r="J75" s="2">
        <f t="shared" si="10"/>
        <v>0.02121320343559624</v>
      </c>
    </row>
    <row r="76" spans="1:10" ht="12.75">
      <c r="A76" s="1" t="s">
        <v>24</v>
      </c>
      <c r="B76" s="2">
        <v>22.87</v>
      </c>
      <c r="C76" s="2">
        <v>23.03</v>
      </c>
      <c r="D76" s="2"/>
      <c r="E76" s="2"/>
      <c r="F76" s="2"/>
      <c r="G76" s="2"/>
      <c r="H76" s="2"/>
      <c r="I76" s="2">
        <f t="shared" si="9"/>
        <v>22.950000000000003</v>
      </c>
      <c r="J76" s="2">
        <f t="shared" si="10"/>
        <v>0.11313708498971577</v>
      </c>
    </row>
    <row r="77" spans="1:10" ht="12.75">
      <c r="A77" s="1" t="s">
        <v>19</v>
      </c>
      <c r="B77" s="2">
        <v>0.39</v>
      </c>
      <c r="C77" s="2">
        <v>0.32</v>
      </c>
      <c r="D77" s="2"/>
      <c r="E77" s="2"/>
      <c r="F77" s="2"/>
      <c r="G77" s="2"/>
      <c r="H77" s="2"/>
      <c r="I77" s="2">
        <f t="shared" si="9"/>
        <v>0.355</v>
      </c>
      <c r="J77" s="2">
        <f t="shared" si="10"/>
        <v>0.04949747468305841</v>
      </c>
    </row>
    <row r="78" spans="1:10" ht="12.75">
      <c r="A78" s="1" t="s">
        <v>23</v>
      </c>
      <c r="B78" s="2">
        <v>0</v>
      </c>
      <c r="C78" s="2">
        <v>0.01</v>
      </c>
      <c r="D78" s="2"/>
      <c r="E78" s="2"/>
      <c r="F78" s="2"/>
      <c r="G78" s="2"/>
      <c r="H78" s="2"/>
      <c r="I78" s="2">
        <f t="shared" si="9"/>
        <v>0.005</v>
      </c>
      <c r="J78" s="2">
        <f t="shared" si="10"/>
        <v>0.007071067811865475</v>
      </c>
    </row>
    <row r="79" spans="2:10" ht="12.75">
      <c r="B79" s="2">
        <v>98.66</v>
      </c>
      <c r="C79" s="2">
        <v>98.08</v>
      </c>
      <c r="D79" s="2"/>
      <c r="E79" s="2"/>
      <c r="F79" s="2"/>
      <c r="G79" s="2"/>
      <c r="H79" s="2"/>
      <c r="I79" s="2">
        <f t="shared" si="9"/>
        <v>98.37</v>
      </c>
      <c r="J79" s="2">
        <f t="shared" si="10"/>
        <v>0.4101219330838475</v>
      </c>
    </row>
    <row r="80" spans="1:13" ht="12.75">
      <c r="A80" s="2"/>
      <c r="B80" s="2"/>
      <c r="I80" s="2"/>
      <c r="J80" s="2"/>
      <c r="M80" s="1" t="s">
        <v>75</v>
      </c>
    </row>
    <row r="81" spans="1:13" ht="12.75">
      <c r="A81" s="2" t="s">
        <v>38</v>
      </c>
      <c r="B81" s="2">
        <v>1</v>
      </c>
      <c r="C81" s="2">
        <v>1</v>
      </c>
      <c r="D81" s="2"/>
      <c r="E81" s="2"/>
      <c r="F81" s="2"/>
      <c r="G81" s="2"/>
      <c r="H81" s="2"/>
      <c r="I81" s="2">
        <f t="shared" si="9"/>
        <v>1</v>
      </c>
      <c r="J81" s="2">
        <f t="shared" si="10"/>
        <v>0</v>
      </c>
      <c r="K81" s="4">
        <v>1</v>
      </c>
      <c r="L81" s="1">
        <v>4</v>
      </c>
      <c r="M81" s="2">
        <f>K81*L81</f>
        <v>4</v>
      </c>
    </row>
    <row r="82" spans="1:13" ht="12.75">
      <c r="A82" s="2"/>
      <c r="B82" s="2"/>
      <c r="I82" s="2"/>
      <c r="J82" s="2"/>
      <c r="K82" s="6"/>
      <c r="M82" s="2">
        <f aca="true" t="shared" si="11" ref="M82:M91">K82*L82</f>
        <v>0</v>
      </c>
    </row>
    <row r="83" spans="1:13" ht="12.75">
      <c r="A83" s="2" t="s">
        <v>37</v>
      </c>
      <c r="B83" s="2">
        <v>0.734197239731328</v>
      </c>
      <c r="C83" s="2">
        <v>0.8338938123992602</v>
      </c>
      <c r="D83" s="2"/>
      <c r="E83" s="2"/>
      <c r="F83" s="2"/>
      <c r="G83" s="2"/>
      <c r="H83" s="2"/>
      <c r="I83" s="2">
        <f t="shared" si="9"/>
        <v>0.7840455260652941</v>
      </c>
      <c r="J83" s="2">
        <f t="shared" si="10"/>
        <v>0.07049612259455276</v>
      </c>
      <c r="K83" s="6">
        <v>0.79</v>
      </c>
      <c r="L83" s="1">
        <v>3</v>
      </c>
      <c r="M83" s="2">
        <f t="shared" si="11"/>
        <v>2.37</v>
      </c>
    </row>
    <row r="84" spans="1:13" ht="12.75">
      <c r="A84" s="2" t="s">
        <v>38</v>
      </c>
      <c r="B84" s="2">
        <f>B95-B81</f>
        <v>0.22689869831290355</v>
      </c>
      <c r="C84" s="2">
        <f>C95-C81</f>
        <v>0.19140141394511367</v>
      </c>
      <c r="D84" s="2"/>
      <c r="E84" s="2"/>
      <c r="F84" s="2"/>
      <c r="G84" s="2"/>
      <c r="H84" s="2"/>
      <c r="I84" s="2">
        <f t="shared" si="9"/>
        <v>0.2091500561290086</v>
      </c>
      <c r="J84" s="2">
        <f t="shared" si="10"/>
        <v>0.025100370490171626</v>
      </c>
      <c r="K84" s="6">
        <v>0.21</v>
      </c>
      <c r="L84" s="1">
        <v>4</v>
      </c>
      <c r="M84" s="2">
        <f t="shared" si="11"/>
        <v>0.84</v>
      </c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6"/>
      <c r="M85" s="2">
        <f t="shared" si="11"/>
        <v>0</v>
      </c>
    </row>
    <row r="86" spans="1:13" ht="12.75">
      <c r="A86" s="2" t="s">
        <v>44</v>
      </c>
      <c r="B86" s="2">
        <v>0.7202086501712373</v>
      </c>
      <c r="C86" s="2">
        <v>0.6772774825676304</v>
      </c>
      <c r="D86" s="2"/>
      <c r="E86" s="2"/>
      <c r="F86" s="2"/>
      <c r="G86" s="2"/>
      <c r="H86" s="2"/>
      <c r="I86" s="2">
        <f t="shared" si="9"/>
        <v>0.6987430663694338</v>
      </c>
      <c r="J86" s="2">
        <f t="shared" si="10"/>
        <v>0.03035691973676475</v>
      </c>
      <c r="K86" s="6">
        <v>0.72</v>
      </c>
      <c r="L86" s="1">
        <v>3</v>
      </c>
      <c r="M86" s="2">
        <f t="shared" si="11"/>
        <v>2.16</v>
      </c>
    </row>
    <row r="87" spans="1:13" ht="12.75">
      <c r="A87" s="2" t="s">
        <v>36</v>
      </c>
      <c r="B87" s="2">
        <v>0.2460395953173626</v>
      </c>
      <c r="C87" s="2">
        <v>0.22110594085793067</v>
      </c>
      <c r="D87" s="2"/>
      <c r="E87" s="2"/>
      <c r="F87" s="2"/>
      <c r="G87" s="2"/>
      <c r="H87" s="2"/>
      <c r="I87" s="2">
        <f t="shared" si="9"/>
        <v>0.23357276808764665</v>
      </c>
      <c r="J87" s="2">
        <f t="shared" si="10"/>
        <v>0.017630756148026006</v>
      </c>
      <c r="K87" s="6">
        <v>0.23</v>
      </c>
      <c r="L87" s="1">
        <v>2</v>
      </c>
      <c r="M87" s="2">
        <f t="shared" si="11"/>
        <v>0.46</v>
      </c>
    </row>
    <row r="88" spans="1:13" ht="12.75">
      <c r="A88" s="2" t="s">
        <v>41</v>
      </c>
      <c r="B88" s="2">
        <v>0.05142241558679044</v>
      </c>
      <c r="C88" s="2">
        <v>0.0539527419573593</v>
      </c>
      <c r="D88" s="2"/>
      <c r="E88" s="2"/>
      <c r="F88" s="2"/>
      <c r="G88" s="2"/>
      <c r="H88" s="2"/>
      <c r="I88" s="2">
        <f t="shared" si="9"/>
        <v>0.052687578772074875</v>
      </c>
      <c r="J88" s="2">
        <f t="shared" si="10"/>
        <v>0.0017892109352443913</v>
      </c>
      <c r="K88" s="6">
        <v>0.05</v>
      </c>
      <c r="L88" s="1">
        <v>4</v>
      </c>
      <c r="M88" s="2">
        <f t="shared" si="11"/>
        <v>0.2</v>
      </c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6"/>
      <c r="M89" s="2">
        <f t="shared" si="11"/>
        <v>0</v>
      </c>
    </row>
    <row r="90" spans="1:13" ht="12.75">
      <c r="A90" s="2" t="s">
        <v>40</v>
      </c>
      <c r="B90" s="2">
        <v>0.9912326444019274</v>
      </c>
      <c r="C90" s="2">
        <v>0.9999490106137269</v>
      </c>
      <c r="D90" s="2"/>
      <c r="E90" s="2"/>
      <c r="F90" s="2"/>
      <c r="G90" s="2"/>
      <c r="H90" s="2"/>
      <c r="I90" s="2">
        <f t="shared" si="9"/>
        <v>0.9955908275078271</v>
      </c>
      <c r="J90" s="2">
        <f t="shared" si="10"/>
        <v>0.006163401655676508</v>
      </c>
      <c r="K90" s="6">
        <v>0.97</v>
      </c>
      <c r="L90" s="1">
        <v>2</v>
      </c>
      <c r="M90" s="2">
        <f t="shared" si="11"/>
        <v>1.94</v>
      </c>
    </row>
    <row r="91" spans="1:13" ht="12.75">
      <c r="A91" s="2" t="s">
        <v>35</v>
      </c>
      <c r="B91" s="2">
        <v>0.030587768003390328</v>
      </c>
      <c r="C91" s="2">
        <v>0.025142452843428975</v>
      </c>
      <c r="D91" s="2"/>
      <c r="E91" s="2"/>
      <c r="F91" s="2"/>
      <c r="G91" s="2"/>
      <c r="H91" s="2"/>
      <c r="I91" s="2">
        <f t="shared" si="9"/>
        <v>0.027865110423409653</v>
      </c>
      <c r="J91" s="2">
        <f t="shared" si="10"/>
        <v>0.0038504192753065374</v>
      </c>
      <c r="K91" s="6">
        <v>0.03</v>
      </c>
      <c r="L91" s="1">
        <v>1</v>
      </c>
      <c r="M91" s="2">
        <f t="shared" si="11"/>
        <v>0.03</v>
      </c>
    </row>
    <row r="92" spans="1:13" ht="12.75">
      <c r="A92" s="2" t="s">
        <v>43</v>
      </c>
      <c r="B92" s="2">
        <v>0.005824660942791332</v>
      </c>
      <c r="C92" s="2">
        <v>0.004805341417712594</v>
      </c>
      <c r="D92" s="2"/>
      <c r="E92" s="2"/>
      <c r="F92" s="2"/>
      <c r="G92" s="2"/>
      <c r="H92" s="2"/>
      <c r="I92" s="2">
        <f t="shared" si="9"/>
        <v>0.005315001180251962</v>
      </c>
      <c r="J92" s="2">
        <f t="shared" si="10"/>
        <v>0.0007207677483790339</v>
      </c>
      <c r="M92" s="2"/>
    </row>
    <row r="93" spans="1:13" ht="12.75">
      <c r="A93" s="2" t="s">
        <v>39</v>
      </c>
      <c r="B93" s="2">
        <v>0</v>
      </c>
      <c r="C93" s="2">
        <v>0.000516974737404555</v>
      </c>
      <c r="D93" s="2"/>
      <c r="E93" s="2"/>
      <c r="F93" s="2"/>
      <c r="G93" s="2"/>
      <c r="H93" s="2"/>
      <c r="I93" s="2">
        <f t="shared" si="9"/>
        <v>0.0002584873687022775</v>
      </c>
      <c r="J93" s="2">
        <f t="shared" si="10"/>
        <v>0.0003655563425208955</v>
      </c>
      <c r="M93" s="2"/>
    </row>
    <row r="94" spans="1:13" ht="12.75">
      <c r="A94" s="2"/>
      <c r="B94" s="2"/>
      <c r="M94" s="5">
        <f>SUM(M81:M91)</f>
        <v>12</v>
      </c>
    </row>
    <row r="95" spans="1:10" ht="12.75">
      <c r="A95" s="2" t="s">
        <v>73</v>
      </c>
      <c r="B95" s="2">
        <v>1.2268986983129035</v>
      </c>
      <c r="C95" s="2">
        <v>1.1914014139451137</v>
      </c>
      <c r="D95" s="2"/>
      <c r="E95" s="2"/>
      <c r="F95" s="2"/>
      <c r="G95" s="2"/>
      <c r="H95" s="2"/>
      <c r="I95" s="2"/>
      <c r="J95" s="2"/>
    </row>
    <row r="97" spans="3:6" ht="23.25">
      <c r="C97" s="1" t="s">
        <v>74</v>
      </c>
      <c r="F97" s="3" t="s">
        <v>80</v>
      </c>
    </row>
    <row r="98" spans="1:18" ht="23.25">
      <c r="A98" s="2"/>
      <c r="B98" s="2"/>
      <c r="C98" s="1" t="s">
        <v>72</v>
      </c>
      <c r="F98" s="3" t="s">
        <v>81</v>
      </c>
      <c r="R98" s="1" t="s">
        <v>78</v>
      </c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ht="12.75">
      <c r="B111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2008-01-11T22:58:36Z</dcterms:created>
  <dcterms:modified xsi:type="dcterms:W3CDTF">2008-01-13T19:55:44Z</dcterms:modified>
  <cp:category/>
  <cp:version/>
  <cp:contentType/>
  <cp:contentStatus/>
</cp:coreProperties>
</file>