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10" windowWidth="11085" windowHeight="1119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<sst xmlns="http://schemas.openxmlformats.org/spreadsheetml/2006/main" count="83" uniqueCount="56">
  <si>
    <t>hausmanite60512hausmanite60512hausmanite60512hausmanite60512hausmanite60512hausmanite60512hausmanite60512hausmanite60512hausmanite60512hausmanite60512hausmanite60512hausmanite60512hausmanite60512hausmanite60512hausmanite60512</t>
  </si>
  <si>
    <t>#61</t>
  </si>
  <si>
    <t>#64</t>
  </si>
  <si>
    <t>#65</t>
  </si>
  <si>
    <t>#67</t>
  </si>
  <si>
    <t>#68</t>
  </si>
  <si>
    <t>#69</t>
  </si>
  <si>
    <t>#70</t>
  </si>
  <si>
    <t>#71</t>
  </si>
  <si>
    <t>#72</t>
  </si>
  <si>
    <t>#73</t>
  </si>
  <si>
    <t>#74</t>
  </si>
  <si>
    <t>#75</t>
  </si>
  <si>
    <t>Ox</t>
  </si>
  <si>
    <t>Wt</t>
  </si>
  <si>
    <t>Standard</t>
  </si>
  <si>
    <t>Dev</t>
  </si>
  <si>
    <t>MgO</t>
  </si>
  <si>
    <t>Al2O3</t>
  </si>
  <si>
    <t>SiO2</t>
  </si>
  <si>
    <t>TiO2</t>
  </si>
  <si>
    <t>MnO</t>
  </si>
  <si>
    <t>FeO</t>
  </si>
  <si>
    <t>Totals</t>
  </si>
  <si>
    <t>Mg</t>
  </si>
  <si>
    <t>Al</t>
  </si>
  <si>
    <t>Si</t>
  </si>
  <si>
    <t>Ti</t>
  </si>
  <si>
    <t>Mn</t>
  </si>
  <si>
    <t>Fe</t>
  </si>
  <si>
    <t>Bkg(+)</t>
  </si>
  <si>
    <t>Standards</t>
  </si>
  <si>
    <t>TAP</t>
  </si>
  <si>
    <t>spinel</t>
  </si>
  <si>
    <t>qtz-s</t>
  </si>
  <si>
    <t>PET</t>
  </si>
  <si>
    <t>rutile1</t>
  </si>
  <si>
    <t>rhod-791</t>
  </si>
  <si>
    <t>LIF</t>
  </si>
  <si>
    <t>magnet-s</t>
  </si>
  <si>
    <t xml:space="preserve"># of Oxygen </t>
  </si>
  <si>
    <t>(2/3) of MnO must be Mn2O3 :</t>
  </si>
  <si>
    <t>Convert to X percentage of Mn2O3:</t>
  </si>
  <si>
    <t xml:space="preserve">Wt % </t>
  </si>
  <si>
    <t>Mn2O3</t>
  </si>
  <si>
    <t>Moles</t>
  </si>
  <si>
    <t xml:space="preserve">Total </t>
  </si>
  <si>
    <t>Scale 4  O</t>
  </si>
  <si>
    <t>Cation per O</t>
  </si>
  <si>
    <t xml:space="preserve">Cation </t>
  </si>
  <si>
    <t>Molar Weight</t>
  </si>
  <si>
    <t>Convert MnO to Mn2O3 :</t>
  </si>
  <si>
    <t>MnO1.5</t>
  </si>
  <si>
    <r>
      <t>Mn</t>
    </r>
    <r>
      <rPr>
        <vertAlign val="superscript"/>
        <sz val="16"/>
        <rFont val="Times New Roman"/>
        <family val="1"/>
      </rPr>
      <t>2+</t>
    </r>
    <r>
      <rPr>
        <vertAlign val="subscript"/>
        <sz val="16"/>
        <rFont val="Times New Roman"/>
        <family val="1"/>
      </rPr>
      <t>0.99</t>
    </r>
    <r>
      <rPr>
        <sz val="16"/>
        <rFont val="Times New Roman"/>
        <family val="1"/>
      </rPr>
      <t xml:space="preserve"> Mn</t>
    </r>
    <r>
      <rPr>
        <vertAlign val="superscript"/>
        <sz val="16"/>
        <rFont val="Times New Roman"/>
        <family val="1"/>
      </rPr>
      <t>3+</t>
    </r>
    <r>
      <rPr>
        <vertAlign val="subscript"/>
        <sz val="16"/>
        <rFont val="Times New Roman"/>
        <family val="1"/>
      </rPr>
      <t>1.98</t>
    </r>
    <r>
      <rPr>
        <sz val="16"/>
        <rFont val="Times New Roman"/>
        <family val="1"/>
      </rPr>
      <t>O</t>
    </r>
    <r>
      <rPr>
        <vertAlign val="subscript"/>
        <sz val="16"/>
        <rFont val="Times New Roman"/>
        <family val="1"/>
      </rPr>
      <t>4</t>
    </r>
  </si>
  <si>
    <r>
      <t>Ideal Formula: Mn</t>
    </r>
    <r>
      <rPr>
        <vertAlign val="superscript"/>
        <sz val="10"/>
        <rFont val="Times New Roman"/>
        <family val="1"/>
      </rPr>
      <t>2+</t>
    </r>
    <r>
      <rPr>
        <sz val="10"/>
        <rFont val="Times New Roman"/>
        <family val="1"/>
      </rPr>
      <t>Mn</t>
    </r>
    <r>
      <rPr>
        <vertAlign val="superscript"/>
        <sz val="10"/>
        <rFont val="Times New Roman"/>
        <family val="1"/>
      </rPr>
      <t>3+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4</t>
    </r>
  </si>
  <si>
    <t>New Total for the Weight Percents of the oxides is 98.75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</si>
</sst>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</numFmts>
  <fonts count="44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3"/>
    </font>
    <font>
      <sz val="14"/>
      <name val="Times New Roman"/>
      <family val="1"/>
    </font>
    <font>
      <sz val="16"/>
      <name val="Times New Roman"/>
      <family val="1"/>
    </font>
    <font>
      <vertAlign val="superscript"/>
      <sz val="16"/>
      <name val="Times New Roman"/>
      <family val="1"/>
    </font>
    <font>
      <vertAlign val="subscript"/>
      <sz val="16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169" fontId="1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"/>
          <c:w val="0.98775"/>
          <c:h val="0.97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pdf_output!$O$4:$O$9</c:f>
              <c:numCache/>
            </c:numRef>
          </c:xVal>
          <c:yVal>
            <c:numRef>
              <c:f>pdf_output!$P$4:$P$9</c:f>
              <c:numCache/>
            </c:numRef>
          </c:yVal>
          <c:smooth val="0"/>
        </c:ser>
        <c:axId val="42675497"/>
        <c:axId val="48535154"/>
      </c:scatterChart>
      <c:valAx>
        <c:axId val="42675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35154"/>
        <c:crosses val="autoZero"/>
        <c:crossBetween val="midCat"/>
        <c:dispUnits/>
      </c:valAx>
      <c:valAx>
        <c:axId val="485351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7549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142875</xdr:colOff>
      <xdr:row>2</xdr:row>
      <xdr:rowOff>28575</xdr:rowOff>
    </xdr:from>
    <xdr:to>
      <xdr:col>22</xdr:col>
      <xdr:colOff>247650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7572375" y="352425"/>
        <a:ext cx="2105025" cy="145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PageLayoutView="0" workbookViewId="0" topLeftCell="A7">
      <selection activeCell="G26" sqref="G26"/>
    </sheetView>
  </sheetViews>
  <sheetFormatPr defaultColWidth="5.25390625" defaultRowHeight="13.5"/>
  <cols>
    <col min="1" max="1" width="5.25390625" style="1" customWidth="1"/>
    <col min="2" max="2" width="7.375" style="1" bestFit="1" customWidth="1"/>
    <col min="3" max="13" width="5.75390625" style="1" bestFit="1" customWidth="1"/>
    <col min="14" max="14" width="5.25390625" style="1" customWidth="1"/>
    <col min="15" max="15" width="5.75390625" style="1" bestFit="1" customWidth="1"/>
    <col min="16" max="16" width="5.375" style="1" bestFit="1" customWidth="1"/>
    <col min="17" max="16384" width="5.25390625" style="1" customWidth="1"/>
  </cols>
  <sheetData>
    <row r="1" ht="12.75">
      <c r="B1" s="1" t="s">
        <v>0</v>
      </c>
    </row>
    <row r="2" spans="2:13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4" ht="12.75">
      <c r="A3" s="1" t="s">
        <v>13</v>
      </c>
      <c r="B3" s="1" t="s">
        <v>14</v>
      </c>
      <c r="C3" s="1" t="s">
        <v>15</v>
      </c>
      <c r="D3" s="1" t="s">
        <v>16</v>
      </c>
    </row>
    <row r="4" spans="1:18" ht="12.75">
      <c r="A4" s="1" t="s">
        <v>17</v>
      </c>
      <c r="B4" s="2">
        <v>0.04</v>
      </c>
      <c r="C4" s="2">
        <v>0.02</v>
      </c>
      <c r="D4" s="2">
        <v>0</v>
      </c>
      <c r="E4" s="2">
        <v>0.01</v>
      </c>
      <c r="F4" s="2">
        <v>0.02</v>
      </c>
      <c r="G4" s="2">
        <v>0.03</v>
      </c>
      <c r="H4" s="2">
        <v>0.02</v>
      </c>
      <c r="I4" s="2">
        <v>0</v>
      </c>
      <c r="J4" s="2">
        <v>0.02</v>
      </c>
      <c r="K4" s="2">
        <v>0.02</v>
      </c>
      <c r="L4" s="2">
        <v>0.04</v>
      </c>
      <c r="M4" s="2">
        <v>0.01</v>
      </c>
      <c r="N4" s="2"/>
      <c r="O4" s="2">
        <f>AVERAGE(B4:M4)</f>
        <v>0.019166666666666665</v>
      </c>
      <c r="P4" s="2">
        <f aca="true" t="shared" si="0" ref="P4:P10">STDEV(B4:M4)</f>
        <v>0.013113721705515072</v>
      </c>
      <c r="Q4" s="2"/>
      <c r="R4" s="2"/>
    </row>
    <row r="5" spans="1:18" ht="12.75">
      <c r="A5" s="1" t="s">
        <v>18</v>
      </c>
      <c r="B5" s="2">
        <v>0.01</v>
      </c>
      <c r="C5" s="2">
        <v>0.02</v>
      </c>
      <c r="D5" s="2">
        <v>0.02</v>
      </c>
      <c r="E5" s="2">
        <v>0.01</v>
      </c>
      <c r="F5" s="2">
        <v>0</v>
      </c>
      <c r="G5" s="2">
        <v>0.01</v>
      </c>
      <c r="H5" s="2">
        <v>0</v>
      </c>
      <c r="I5" s="2">
        <v>0</v>
      </c>
      <c r="J5" s="2">
        <v>0.01</v>
      </c>
      <c r="K5" s="2">
        <v>0.01</v>
      </c>
      <c r="L5" s="2">
        <v>0</v>
      </c>
      <c r="M5" s="2">
        <v>0.01</v>
      </c>
      <c r="N5" s="2"/>
      <c r="O5" s="2">
        <f aca="true" t="shared" si="1" ref="O5:O10">AVERAGE(B5:M5)</f>
        <v>0.008333333333333333</v>
      </c>
      <c r="P5" s="2">
        <f t="shared" si="0"/>
        <v>0.007177405625652737</v>
      </c>
      <c r="Q5" s="2"/>
      <c r="R5" s="2"/>
    </row>
    <row r="6" spans="1:18" ht="12.75">
      <c r="A6" s="1" t="s">
        <v>19</v>
      </c>
      <c r="B6" s="2">
        <v>0.18</v>
      </c>
      <c r="C6" s="2">
        <v>0.25</v>
      </c>
      <c r="D6" s="2">
        <v>0.19</v>
      </c>
      <c r="E6" s="2">
        <v>0.16</v>
      </c>
      <c r="F6" s="2">
        <v>0.16</v>
      </c>
      <c r="G6" s="2">
        <v>0.16</v>
      </c>
      <c r="H6" s="2">
        <v>0.18</v>
      </c>
      <c r="I6" s="2">
        <v>0.18</v>
      </c>
      <c r="J6" s="2">
        <v>0.17</v>
      </c>
      <c r="K6" s="2">
        <v>0.22</v>
      </c>
      <c r="L6" s="2">
        <v>0.27</v>
      </c>
      <c r="M6" s="2">
        <v>0.22</v>
      </c>
      <c r="N6" s="2"/>
      <c r="O6" s="2">
        <f t="shared" si="1"/>
        <v>0.19500000000000003</v>
      </c>
      <c r="P6" s="2">
        <f t="shared" si="0"/>
        <v>0.036804149963631023</v>
      </c>
      <c r="Q6" s="2"/>
      <c r="R6" s="2"/>
    </row>
    <row r="7" spans="1:18" ht="12.75">
      <c r="A7" s="1" t="s">
        <v>20</v>
      </c>
      <c r="B7" s="2">
        <v>0</v>
      </c>
      <c r="C7" s="2">
        <v>0.01</v>
      </c>
      <c r="D7" s="2">
        <v>0</v>
      </c>
      <c r="E7" s="2">
        <v>0</v>
      </c>
      <c r="F7" s="2">
        <v>0</v>
      </c>
      <c r="G7" s="2">
        <v>0.01</v>
      </c>
      <c r="H7" s="2">
        <v>0</v>
      </c>
      <c r="I7" s="2">
        <v>0.02</v>
      </c>
      <c r="J7" s="2">
        <v>0.01</v>
      </c>
      <c r="K7" s="2">
        <v>0</v>
      </c>
      <c r="L7" s="2">
        <v>0</v>
      </c>
      <c r="M7" s="2">
        <v>0</v>
      </c>
      <c r="N7" s="2"/>
      <c r="O7" s="2">
        <f t="shared" si="1"/>
        <v>0.004166666666666667</v>
      </c>
      <c r="P7" s="2">
        <f t="shared" si="0"/>
        <v>0.0066855792342152155</v>
      </c>
      <c r="Q7" s="2"/>
      <c r="R7" s="2"/>
    </row>
    <row r="8" spans="1:18" ht="12.75">
      <c r="A8" s="1" t="s">
        <v>21</v>
      </c>
      <c r="B8" s="2">
        <v>91.52</v>
      </c>
      <c r="C8" s="2">
        <v>90.74</v>
      </c>
      <c r="D8" s="2">
        <v>91.41</v>
      </c>
      <c r="E8" s="2">
        <v>91.73</v>
      </c>
      <c r="F8" s="2">
        <v>91.72</v>
      </c>
      <c r="G8" s="2">
        <v>91.74</v>
      </c>
      <c r="H8" s="2">
        <v>91.6</v>
      </c>
      <c r="I8" s="2">
        <v>91.95</v>
      </c>
      <c r="J8" s="2">
        <v>91.58</v>
      </c>
      <c r="K8" s="2">
        <v>91.93</v>
      </c>
      <c r="L8" s="2">
        <v>91.34</v>
      </c>
      <c r="M8" s="2">
        <v>92.35</v>
      </c>
      <c r="N8" s="2"/>
      <c r="O8" s="2">
        <f t="shared" si="1"/>
        <v>91.63416666666667</v>
      </c>
      <c r="P8" s="2">
        <f t="shared" si="0"/>
        <v>0.3909070648219717</v>
      </c>
      <c r="Q8" s="2"/>
      <c r="R8" s="2"/>
    </row>
    <row r="9" spans="1:18" ht="12.75">
      <c r="A9" s="1" t="s">
        <v>22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/>
      <c r="O9" s="2">
        <f t="shared" si="1"/>
        <v>0</v>
      </c>
      <c r="P9" s="2">
        <f t="shared" si="0"/>
        <v>0</v>
      </c>
      <c r="Q9" s="2"/>
      <c r="R9" s="2"/>
    </row>
    <row r="10" spans="1:18" ht="12.75">
      <c r="A10" s="1" t="s">
        <v>23</v>
      </c>
      <c r="B10" s="2">
        <f>SUM(B4:B9)</f>
        <v>91.75</v>
      </c>
      <c r="C10" s="2">
        <f aca="true" t="shared" si="2" ref="C10:M10">SUM(C4:C9)</f>
        <v>91.03999999999999</v>
      </c>
      <c r="D10" s="2">
        <f t="shared" si="2"/>
        <v>91.61999999999999</v>
      </c>
      <c r="E10" s="2">
        <f t="shared" si="2"/>
        <v>91.91000000000001</v>
      </c>
      <c r="F10" s="2">
        <f t="shared" si="2"/>
        <v>91.9</v>
      </c>
      <c r="G10" s="2">
        <f t="shared" si="2"/>
        <v>91.94999999999999</v>
      </c>
      <c r="H10" s="2">
        <f t="shared" si="2"/>
        <v>91.8</v>
      </c>
      <c r="I10" s="2">
        <f t="shared" si="2"/>
        <v>92.15</v>
      </c>
      <c r="J10" s="2">
        <f t="shared" si="2"/>
        <v>91.78999999999999</v>
      </c>
      <c r="K10" s="2">
        <f t="shared" si="2"/>
        <v>92.18</v>
      </c>
      <c r="L10" s="2">
        <f t="shared" si="2"/>
        <v>91.65</v>
      </c>
      <c r="M10" s="2">
        <f t="shared" si="2"/>
        <v>92.58999999999999</v>
      </c>
      <c r="N10" s="2"/>
      <c r="O10" s="2">
        <f t="shared" si="1"/>
        <v>91.86083333333333</v>
      </c>
      <c r="P10" s="2">
        <f t="shared" si="0"/>
        <v>0.3724966951266928</v>
      </c>
      <c r="Q10" s="2"/>
      <c r="R10" s="2"/>
    </row>
    <row r="11" spans="2:18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2:12" ht="16.5">
      <c r="B12" s="2"/>
      <c r="C12" s="2"/>
      <c r="D12" s="2"/>
      <c r="E12" s="2"/>
      <c r="F12" s="2"/>
      <c r="G12" s="2"/>
      <c r="H12" s="2"/>
      <c r="I12" s="4" t="s">
        <v>54</v>
      </c>
      <c r="J12" s="4"/>
      <c r="K12" s="4"/>
      <c r="L12" s="4"/>
    </row>
    <row r="13" spans="1:10" ht="12.75">
      <c r="A13" s="1" t="s">
        <v>41</v>
      </c>
      <c r="B13" s="2"/>
      <c r="C13" s="2"/>
      <c r="D13" s="2"/>
      <c r="E13" s="2"/>
      <c r="F13" s="2"/>
      <c r="G13" s="2"/>
      <c r="H13" s="2"/>
      <c r="J13" s="1" t="s">
        <v>50</v>
      </c>
    </row>
    <row r="14" spans="1:11" ht="12.75">
      <c r="A14" s="1">
        <f>0.6667*O8</f>
        <v>61.09249891666666</v>
      </c>
      <c r="B14" s="2"/>
      <c r="C14" s="2"/>
      <c r="D14" s="2"/>
      <c r="E14" s="2"/>
      <c r="F14" s="2"/>
      <c r="G14" s="2"/>
      <c r="H14" s="2"/>
      <c r="I14" s="1" t="s">
        <v>17</v>
      </c>
      <c r="J14" s="1">
        <v>40.31</v>
      </c>
      <c r="K14" s="2"/>
    </row>
    <row r="15" spans="1:11" ht="12.75">
      <c r="A15" s="2" t="s">
        <v>51</v>
      </c>
      <c r="B15" s="2"/>
      <c r="E15" s="2"/>
      <c r="F15" s="2"/>
      <c r="G15" s="2"/>
      <c r="H15" s="2"/>
      <c r="I15" s="1" t="s">
        <v>18</v>
      </c>
      <c r="J15" s="1">
        <v>101.96</v>
      </c>
      <c r="K15" s="2"/>
    </row>
    <row r="16" spans="1:11" ht="12.75">
      <c r="A16" s="2">
        <f>J21/J18</f>
        <v>1.1127713560755568</v>
      </c>
      <c r="B16" s="2"/>
      <c r="E16" s="2"/>
      <c r="F16" s="2"/>
      <c r="G16" s="2"/>
      <c r="H16" s="2"/>
      <c r="I16" s="1" t="s">
        <v>19</v>
      </c>
      <c r="J16" s="1">
        <v>30.32</v>
      </c>
      <c r="K16" s="2"/>
    </row>
    <row r="17" spans="1:11" ht="12.75">
      <c r="A17" s="1" t="s">
        <v>42</v>
      </c>
      <c r="B17" s="2"/>
      <c r="C17" s="2"/>
      <c r="D17" s="2"/>
      <c r="E17" s="2"/>
      <c r="F17" s="2"/>
      <c r="G17" s="2"/>
      <c r="I17" s="1" t="s">
        <v>20</v>
      </c>
      <c r="J17" s="1">
        <v>79.87</v>
      </c>
      <c r="K17" s="2"/>
    </row>
    <row r="18" spans="1:11" ht="12.75">
      <c r="A18" s="1">
        <f>A14*A16</f>
        <v>67.98198286554364</v>
      </c>
      <c r="B18" s="2"/>
      <c r="C18" s="2"/>
      <c r="D18" s="2"/>
      <c r="E18" s="2"/>
      <c r="F18" s="2"/>
      <c r="G18" s="2"/>
      <c r="I18" s="1" t="s">
        <v>21</v>
      </c>
      <c r="J18" s="1">
        <v>70.94</v>
      </c>
      <c r="K18" s="2"/>
    </row>
    <row r="19" spans="2:10" ht="12.75">
      <c r="B19" s="2"/>
      <c r="C19" s="2"/>
      <c r="D19" s="2"/>
      <c r="E19" s="2"/>
      <c r="F19" s="2"/>
      <c r="G19" s="2"/>
      <c r="I19" s="1" t="s">
        <v>22</v>
      </c>
      <c r="J19" s="1">
        <v>71.85</v>
      </c>
    </row>
    <row r="20" spans="1:10" ht="12.75">
      <c r="A20" s="1" t="s">
        <v>43</v>
      </c>
      <c r="B20" s="2"/>
      <c r="C20" s="2"/>
      <c r="D20" s="2"/>
      <c r="E20" s="2"/>
      <c r="F20" s="2"/>
      <c r="G20" s="2"/>
      <c r="H20" s="2"/>
      <c r="I20" s="1" t="s">
        <v>44</v>
      </c>
      <c r="J20" s="1">
        <v>157.87</v>
      </c>
    </row>
    <row r="21" spans="1:10" ht="12.75">
      <c r="A21" s="1" t="s">
        <v>21</v>
      </c>
      <c r="B21" s="2">
        <f>O8-A14</f>
        <v>30.54166775000001</v>
      </c>
      <c r="C21" s="2"/>
      <c r="D21" s="2"/>
      <c r="E21" s="2"/>
      <c r="F21" s="2"/>
      <c r="G21" s="2"/>
      <c r="H21" s="2"/>
      <c r="I21" s="1" t="s">
        <v>52</v>
      </c>
      <c r="J21" s="1">
        <v>78.94</v>
      </c>
    </row>
    <row r="22" spans="1:9" ht="18.75">
      <c r="A22" s="1" t="s">
        <v>44</v>
      </c>
      <c r="B22" s="2">
        <f>A18</f>
        <v>67.98198286554364</v>
      </c>
      <c r="I22" s="3"/>
    </row>
    <row r="23" spans="1:9" ht="18.75">
      <c r="A23" s="1" t="s">
        <v>46</v>
      </c>
      <c r="B23" s="2">
        <f>SUM(B21:B22)+SUM(O4:O6)</f>
        <v>98.74615061554366</v>
      </c>
      <c r="I23" s="3"/>
    </row>
    <row r="24" spans="1:9" ht="18.75">
      <c r="A24" s="1" t="s">
        <v>55</v>
      </c>
      <c r="B24" s="2"/>
      <c r="I24" s="3"/>
    </row>
    <row r="25" spans="2:9" ht="11.25" customHeight="1">
      <c r="B25" s="2"/>
      <c r="I25" s="3"/>
    </row>
    <row r="26" spans="2:3" ht="12.75">
      <c r="B26" s="1" t="s">
        <v>45</v>
      </c>
      <c r="C26" s="1" t="s">
        <v>40</v>
      </c>
    </row>
    <row r="27" spans="1:4" ht="12.75">
      <c r="A27" s="1" t="s">
        <v>17</v>
      </c>
      <c r="B27" s="1">
        <f>O4/J14</f>
        <v>0.0004754816836186223</v>
      </c>
      <c r="C27" s="1">
        <v>1</v>
      </c>
      <c r="D27" s="1">
        <f aca="true" t="shared" si="3" ref="D27:D33">B27*C27</f>
        <v>0.0004754816836186223</v>
      </c>
    </row>
    <row r="28" spans="1:4" ht="12.75">
      <c r="A28" s="1" t="s">
        <v>18</v>
      </c>
      <c r="B28" s="1">
        <f>O5/J15</f>
        <v>8.173139793383026E-05</v>
      </c>
      <c r="C28" s="1">
        <v>3</v>
      </c>
      <c r="D28" s="1">
        <f t="shared" si="3"/>
        <v>0.0002451941938014908</v>
      </c>
    </row>
    <row r="29" spans="1:4" ht="12.75">
      <c r="A29" s="1" t="s">
        <v>19</v>
      </c>
      <c r="B29" s="1">
        <f>O6/J16</f>
        <v>0.006431398416886545</v>
      </c>
      <c r="C29" s="1">
        <v>2</v>
      </c>
      <c r="D29" s="1">
        <f t="shared" si="3"/>
        <v>0.01286279683377309</v>
      </c>
    </row>
    <row r="30" spans="1:4" ht="12.75">
      <c r="A30" s="1" t="s">
        <v>20</v>
      </c>
      <c r="B30" s="1">
        <f>O7/J17</f>
        <v>5.216810650640624E-05</v>
      </c>
      <c r="C30" s="1">
        <v>2</v>
      </c>
      <c r="D30" s="1">
        <f t="shared" si="3"/>
        <v>0.00010433621301281248</v>
      </c>
    </row>
    <row r="31" spans="1:4" ht="12.75">
      <c r="A31" s="1" t="s">
        <v>22</v>
      </c>
      <c r="B31" s="1">
        <f>O9/J19</f>
        <v>0</v>
      </c>
      <c r="C31" s="1">
        <v>1</v>
      </c>
      <c r="D31" s="1">
        <f t="shared" si="3"/>
        <v>0</v>
      </c>
    </row>
    <row r="32" spans="1:12" ht="12.75">
      <c r="A32" s="1" t="s">
        <v>21</v>
      </c>
      <c r="B32" s="1">
        <f>B21/J18</f>
        <v>0.43052816112207515</v>
      </c>
      <c r="C32" s="1">
        <v>1</v>
      </c>
      <c r="D32" s="1">
        <f t="shared" si="3"/>
        <v>0.43052816112207515</v>
      </c>
      <c r="L32" s="2"/>
    </row>
    <row r="33" spans="1:4" ht="12.75">
      <c r="A33" s="1" t="s">
        <v>44</v>
      </c>
      <c r="B33" s="1">
        <f>B22/J20</f>
        <v>0.4306200219518822</v>
      </c>
      <c r="C33" s="1">
        <v>3</v>
      </c>
      <c r="D33" s="1">
        <f t="shared" si="3"/>
        <v>1.2918600658556465</v>
      </c>
    </row>
    <row r="34" spans="1:4" ht="12.75">
      <c r="A34" s="1" t="s">
        <v>46</v>
      </c>
      <c r="D34" s="1">
        <f>SUM(D27:D33)</f>
        <v>1.7360760359019276</v>
      </c>
    </row>
    <row r="35" spans="5:11" ht="12.75">
      <c r="E35" s="4"/>
      <c r="F35" s="4"/>
      <c r="G35" s="4"/>
      <c r="H35" s="4"/>
      <c r="I35" s="4"/>
      <c r="J35" s="4"/>
      <c r="K35" s="4"/>
    </row>
    <row r="36" spans="1:17" ht="12.75">
      <c r="A36" s="4" t="s">
        <v>47</v>
      </c>
      <c r="B36" s="4"/>
      <c r="C36" s="4"/>
      <c r="D36" s="4"/>
      <c r="E36" s="4"/>
      <c r="F36" s="4"/>
      <c r="G36" s="4"/>
      <c r="H36" s="4"/>
      <c r="I36" s="4"/>
      <c r="N36" s="4"/>
      <c r="O36" s="4"/>
      <c r="P36" s="4"/>
      <c r="Q36" s="4"/>
    </row>
    <row r="37" spans="1:17" ht="12.75">
      <c r="A37" s="4">
        <f>4/D34</f>
        <v>2.3040465493908604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2.75">
      <c r="A38" s="4"/>
      <c r="B38" s="4" t="s">
        <v>48</v>
      </c>
      <c r="C38" s="4"/>
      <c r="D38" s="2" t="s">
        <v>49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2.75">
      <c r="A39" s="1" t="s">
        <v>24</v>
      </c>
      <c r="B39" s="4">
        <v>1</v>
      </c>
      <c r="C39" s="4"/>
      <c r="D39" s="2">
        <f>D27*$A$37*B39</f>
        <v>0.0010955319324400434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25.5">
      <c r="A40" s="1" t="s">
        <v>25</v>
      </c>
      <c r="B40" s="4">
        <v>0.6667</v>
      </c>
      <c r="C40" s="4"/>
      <c r="D40" s="2">
        <f aca="true" t="shared" si="4" ref="D40:D45">D28*$A$37*B40</f>
        <v>0.00037664472206720446</v>
      </c>
      <c r="E40" s="4"/>
      <c r="F40" s="4"/>
      <c r="G40" s="4"/>
      <c r="H40" s="4"/>
      <c r="I40" s="4"/>
      <c r="J40" s="5" t="s">
        <v>53</v>
      </c>
      <c r="N40" s="4"/>
      <c r="O40" s="4"/>
      <c r="P40" s="4"/>
      <c r="Q40" s="4"/>
    </row>
    <row r="41" spans="1:17" ht="12.75">
      <c r="A41" s="1" t="s">
        <v>26</v>
      </c>
      <c r="B41" s="4">
        <v>0.5</v>
      </c>
      <c r="C41" s="4"/>
      <c r="D41" s="2">
        <f t="shared" si="4"/>
        <v>0.014818241330185286</v>
      </c>
      <c r="E41" s="4"/>
      <c r="F41" s="4"/>
      <c r="G41" s="4"/>
      <c r="H41" s="4"/>
      <c r="I41" s="4"/>
      <c r="N41" s="4"/>
      <c r="O41" s="4"/>
      <c r="P41" s="4"/>
      <c r="Q41" s="4"/>
    </row>
    <row r="42" spans="1:17" ht="12.75">
      <c r="A42" s="1" t="s">
        <v>27</v>
      </c>
      <c r="B42" s="4">
        <v>0.5</v>
      </c>
      <c r="C42" s="4"/>
      <c r="D42" s="2">
        <f t="shared" si="4"/>
        <v>0.0001201977457843402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2.75">
      <c r="A43" s="1" t="s">
        <v>29</v>
      </c>
      <c r="B43" s="4">
        <v>1</v>
      </c>
      <c r="C43" s="4"/>
      <c r="D43" s="2">
        <f t="shared" si="4"/>
        <v>0</v>
      </c>
      <c r="E43" s="4"/>
      <c r="F43" s="4"/>
      <c r="G43" s="4"/>
      <c r="H43" s="4"/>
      <c r="I43" s="4"/>
      <c r="M43" s="1" t="s">
        <v>30</v>
      </c>
      <c r="N43" s="1" t="s">
        <v>31</v>
      </c>
      <c r="P43" s="4"/>
      <c r="Q43" s="4"/>
    </row>
    <row r="44" spans="1:17" ht="12.75">
      <c r="A44" s="1" t="s">
        <v>21</v>
      </c>
      <c r="B44" s="4">
        <v>1</v>
      </c>
      <c r="C44" s="4"/>
      <c r="D44" s="2">
        <f t="shared" si="4"/>
        <v>0.9919569240489097</v>
      </c>
      <c r="E44" s="4"/>
      <c r="F44" s="4"/>
      <c r="G44" s="4"/>
      <c r="H44" s="4"/>
      <c r="I44" s="4"/>
      <c r="J44" s="1" t="s">
        <v>32</v>
      </c>
      <c r="K44" s="1" t="s">
        <v>24</v>
      </c>
      <c r="L44" s="1">
        <v>10</v>
      </c>
      <c r="M44" s="1">
        <v>600</v>
      </c>
      <c r="N44" s="1" t="s">
        <v>33</v>
      </c>
      <c r="P44" s="4"/>
      <c r="Q44" s="4"/>
    </row>
    <row r="45" spans="1:17" ht="12.75">
      <c r="A45" s="1" t="s">
        <v>44</v>
      </c>
      <c r="B45" s="4">
        <v>0.6667</v>
      </c>
      <c r="C45" s="4"/>
      <c r="D45" s="2">
        <f t="shared" si="4"/>
        <v>1.984436368211269</v>
      </c>
      <c r="E45" s="4"/>
      <c r="F45" s="4"/>
      <c r="G45" s="4"/>
      <c r="H45" s="4"/>
      <c r="I45" s="4"/>
      <c r="J45" s="1" t="s">
        <v>32</v>
      </c>
      <c r="K45" s="1" t="s">
        <v>25</v>
      </c>
      <c r="L45" s="1">
        <v>10</v>
      </c>
      <c r="M45" s="1">
        <v>600</v>
      </c>
      <c r="N45" s="1" t="s">
        <v>33</v>
      </c>
      <c r="P45" s="4"/>
      <c r="Q45" s="4"/>
    </row>
    <row r="46" spans="1:17" ht="12.75">
      <c r="A46" s="4"/>
      <c r="B46" s="4"/>
      <c r="C46" s="4"/>
      <c r="D46" s="4"/>
      <c r="E46" s="4"/>
      <c r="F46" s="4"/>
      <c r="G46" s="4"/>
      <c r="H46" s="4"/>
      <c r="I46" s="4"/>
      <c r="J46" s="1" t="s">
        <v>32</v>
      </c>
      <c r="K46" s="1" t="s">
        <v>26</v>
      </c>
      <c r="L46" s="1">
        <v>10</v>
      </c>
      <c r="M46" s="1">
        <v>600</v>
      </c>
      <c r="N46" s="1" t="s">
        <v>34</v>
      </c>
      <c r="P46" s="4"/>
      <c r="Q46" s="4"/>
    </row>
    <row r="47" spans="1:17" ht="12.75">
      <c r="A47" s="4"/>
      <c r="B47" s="4"/>
      <c r="C47" s="4"/>
      <c r="D47" s="4"/>
      <c r="E47" s="4"/>
      <c r="F47" s="4"/>
      <c r="G47" s="4"/>
      <c r="H47" s="4"/>
      <c r="I47" s="4"/>
      <c r="J47" s="1" t="s">
        <v>35</v>
      </c>
      <c r="K47" s="1" t="s">
        <v>27</v>
      </c>
      <c r="L47" s="1">
        <v>10</v>
      </c>
      <c r="M47" s="1">
        <v>500</v>
      </c>
      <c r="N47" s="1" t="s">
        <v>36</v>
      </c>
      <c r="P47" s="4"/>
      <c r="Q47" s="4"/>
    </row>
    <row r="48" spans="1:14" ht="12.75">
      <c r="A48" s="4"/>
      <c r="B48" s="4"/>
      <c r="C48" s="4"/>
      <c r="D48" s="4"/>
      <c r="J48" s="1" t="s">
        <v>35</v>
      </c>
      <c r="K48" s="1" t="s">
        <v>28</v>
      </c>
      <c r="L48" s="1">
        <v>10</v>
      </c>
      <c r="M48" s="1">
        <v>600</v>
      </c>
      <c r="N48" s="1" t="s">
        <v>37</v>
      </c>
    </row>
    <row r="49" spans="10:14" ht="12.75">
      <c r="J49" s="1" t="s">
        <v>38</v>
      </c>
      <c r="K49" s="1" t="s">
        <v>29</v>
      </c>
      <c r="L49" s="1">
        <v>10</v>
      </c>
      <c r="M49" s="1">
        <v>500</v>
      </c>
      <c r="N49" s="1" t="s">
        <v>39</v>
      </c>
    </row>
    <row r="51" ht="20.25">
      <c r="F51" s="5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61" ht="12.75">
      <c r="B61" s="2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Rruff Users</dc:creator>
  <cp:keywords/>
  <dc:description/>
  <cp:lastModifiedBy>Dept of Geosciences</cp:lastModifiedBy>
  <cp:lastPrinted>2012-01-31T23:33:06Z</cp:lastPrinted>
  <dcterms:created xsi:type="dcterms:W3CDTF">2006-11-07T21:19:03Z</dcterms:created>
  <dcterms:modified xsi:type="dcterms:W3CDTF">2012-02-14T23:10:47Z</dcterms:modified>
  <cp:category/>
  <cp:version/>
  <cp:contentType/>
  <cp:contentStatus/>
</cp:coreProperties>
</file>