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<sst xmlns="http://schemas.openxmlformats.org/spreadsheetml/2006/main" count="22" uniqueCount="22">
  <si>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元素百分含量</t>
  </si>
  <si>
    <t>氧化物百分含量</t>
  </si>
  <si>
    <t>比例系数基于ca sn=3</t>
  </si>
  <si>
    <t>化学计量</t>
  </si>
  <si>
    <t>B</t>
  </si>
  <si>
    <t>B2O3</t>
  </si>
  <si>
    <t>S</t>
  </si>
  <si>
    <t>SO3</t>
  </si>
  <si>
    <t>Al</t>
  </si>
  <si>
    <t>Al2O3</t>
  </si>
  <si>
    <t>Fe</t>
  </si>
  <si>
    <t>Fe2O3</t>
  </si>
  <si>
    <t>Si</t>
  </si>
  <si>
    <t>SiO2</t>
  </si>
  <si>
    <t>Ca</t>
  </si>
  <si>
    <t>CaO</t>
  </si>
  <si>
    <t>Sn</t>
  </si>
  <si>
    <t>SnO</t>
  </si>
  <si>
    <t>C</t>
  </si>
  <si>
    <t>CO2</t>
  </si>
  <si>
    <t>H</t>
  </si>
  <si>
    <t>H20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</si>
</sst>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0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F2" sqref="F2:F8"/>
    </sheetView>
  </sheetViews>
  <sheetFormatPr defaultColWidth="8.83333333333333" defaultRowHeight="13.5"/>
  <cols>
    <col min="2" max="3" width="22" customWidth="1"/>
    <col min="5" max="5" width="12.8333333333333" customWidth="1"/>
    <col min="7" max="7" width="12.8333333333333" customWidth="1"/>
    <col min="8" max="8" width="26.3333333333333" customWidth="1"/>
    <col min="9" max="9" width="12.8333333333333" customWidth="1"/>
    <col min="10" max="10" width="12.625"/>
  </cols>
  <sheetData>
    <row r="1" spans="2:9">
      <c r="B1" s="1" t="s">
        <v>0</v>
      </c>
      <c r="E1" s="1" t="s">
        <v>1</v>
      </c>
      <c r="H1" s="1" t="s">
        <v>2</v>
      </c>
      <c r="I1" s="1" t="s">
        <v>3</v>
      </c>
    </row>
    <row r="2" spans="1:9">
      <c r="A2" s="2" t="s">
        <v>4</v>
      </c>
      <c r="B2">
        <v>1.752</v>
      </c>
      <c r="C2">
        <f>B2/12</f>
        <v>0.146</v>
      </c>
      <c r="D2" t="s">
        <v>5</v>
      </c>
      <c r="E2">
        <f>B2/24*72</f>
        <v>5.256</v>
      </c>
      <c r="H2">
        <v>6.23376623376623</v>
      </c>
      <c r="I2">
        <f>C2*H2</f>
        <v>0.91012987012987</v>
      </c>
    </row>
    <row r="3" spans="1:10">
      <c r="A3" s="2" t="s">
        <v>6</v>
      </c>
      <c r="B3">
        <v>2.295</v>
      </c>
      <c r="C3">
        <f>B3/32</f>
        <v>0.07171875</v>
      </c>
      <c r="D3" t="s">
        <v>7</v>
      </c>
      <c r="E3">
        <f>C3*80</f>
        <v>5.7375</v>
      </c>
      <c r="H3">
        <v>6.23376623376623</v>
      </c>
      <c r="I3">
        <f t="shared" ref="I3:I8" si="0">C3*H3</f>
        <v>0.447077922077922</v>
      </c>
      <c r="J3">
        <f>SUM(I2:I3)</f>
        <v>1.35720779220779</v>
      </c>
    </row>
    <row r="4" spans="1:9">
      <c r="A4" s="3" t="s">
        <v>8</v>
      </c>
      <c r="B4">
        <v>3.397</v>
      </c>
      <c r="C4">
        <f>B4/27</f>
        <v>0.125814814814815</v>
      </c>
      <c r="D4" t="s">
        <v>9</v>
      </c>
      <c r="E4">
        <f>C4/2*102</f>
        <v>6.41655555555555</v>
      </c>
      <c r="H4">
        <v>6.23376623376623</v>
      </c>
      <c r="I4">
        <f t="shared" si="0"/>
        <v>0.784300144300144</v>
      </c>
    </row>
    <row r="5" spans="1:9">
      <c r="A5" s="3" t="s">
        <v>10</v>
      </c>
      <c r="B5">
        <v>0.102</v>
      </c>
      <c r="C5">
        <f>B5/56</f>
        <v>0.00182142857142857</v>
      </c>
      <c r="D5" t="s">
        <v>11</v>
      </c>
      <c r="E5">
        <f>C5*160</f>
        <v>0.291428571428571</v>
      </c>
      <c r="H5">
        <v>6.23376623376623</v>
      </c>
      <c r="I5">
        <f t="shared" si="0"/>
        <v>0.0113543599257885</v>
      </c>
    </row>
    <row r="6" spans="1:10">
      <c r="A6" s="3" t="s">
        <v>12</v>
      </c>
      <c r="B6">
        <v>0.4981</v>
      </c>
      <c r="C6">
        <f>B6/28</f>
        <v>0.0177892857142857</v>
      </c>
      <c r="D6" t="s">
        <v>13</v>
      </c>
      <c r="E6">
        <f>C6*60</f>
        <v>1.06735714285714</v>
      </c>
      <c r="H6">
        <v>6.23376623376623</v>
      </c>
      <c r="I6">
        <f t="shared" si="0"/>
        <v>0.110894248608534</v>
      </c>
      <c r="J6">
        <f>SUM(I4:I6)</f>
        <v>0.906548752834467</v>
      </c>
    </row>
    <row r="7" spans="1:9">
      <c r="A7" s="4" t="s">
        <v>14</v>
      </c>
      <c r="B7">
        <v>19.25</v>
      </c>
      <c r="C7">
        <f>B7/40</f>
        <v>0.48125</v>
      </c>
      <c r="D7" t="s">
        <v>15</v>
      </c>
      <c r="E7">
        <f>C7*56</f>
        <v>26.95</v>
      </c>
      <c r="G7">
        <f>3/C7</f>
        <v>6.23376623376623</v>
      </c>
      <c r="H7">
        <v>6.23376623376623</v>
      </c>
      <c r="I7">
        <f t="shared" si="0"/>
        <v>3</v>
      </c>
    </row>
    <row r="8" spans="1:10">
      <c r="A8" s="4" t="s">
        <v>16</v>
      </c>
      <c r="B8">
        <v>0.0505</v>
      </c>
      <c r="C8">
        <f>B8/65</f>
        <v>0.000776923076923077</v>
      </c>
      <c r="D8" t="s">
        <v>17</v>
      </c>
      <c r="E8">
        <f>C8*81</f>
        <v>0.0629307692307692</v>
      </c>
      <c r="H8">
        <v>6.23376623376623</v>
      </c>
      <c r="I8">
        <f t="shared" si="0"/>
        <v>0.00484315684315684</v>
      </c>
      <c r="J8">
        <f>SUM(I7:I8)</f>
        <v>3.00484315684316</v>
      </c>
    </row>
    <row r="9" spans="5:5">
      <c r="E9">
        <f>SUM(E2:E8)</f>
        <v>45.781772039072</v>
      </c>
    </row>
    <row r="10" spans="1:9">
      <c r="A10" t="s">
        <v>18</v>
      </c>
      <c r="C10">
        <f>E10/44</f>
        <v>0.0931818181818182</v>
      </c>
      <c r="D10" t="s">
        <v>19</v>
      </c>
      <c r="E10">
        <v>4.1</v>
      </c>
      <c r="H10">
        <v>6.23376623376623</v>
      </c>
      <c r="I10">
        <f>C10*H10</f>
        <v>0.580873671782763</v>
      </c>
    </row>
    <row r="11" spans="1:9">
      <c r="A11" t="s">
        <v>20</v>
      </c>
      <c r="C11">
        <f>E11/18*2</f>
        <v>5.44444444444444</v>
      </c>
      <c r="D11" t="s">
        <v>21</v>
      </c>
      <c r="E11">
        <v>49</v>
      </c>
      <c r="F11">
        <v>49.28</v>
      </c>
      <c r="H11">
        <v>6.23376623376623</v>
      </c>
      <c r="I11">
        <f>C11*H11</f>
        <v>33.9393939393939</v>
      </c>
    </row>
    <row r="12" spans="5:5">
      <c r="E12">
        <f>SUM(E9:E11)</f>
        <v>98.881772039072</v>
      </c>
    </row>
    <row r="15" spans="9:9">
      <c r="I15">
        <f>I7*2-I2-2*I3+3*I4+3*I5+4*I6-2*I10</f>
        <v>5.8645074492607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矿物猎人</cp:lastModifiedBy>
  <dcterms:created xsi:type="dcterms:W3CDTF">2020-01-06T21:35:00Z</dcterms:created>
  <dcterms:modified xsi:type="dcterms:W3CDTF">2020-01-14T11:57:25Z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