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80" yWindow="75" windowWidth="13245" windowHeight="9660"/>
  </bookViews>
  <sheets>
    <sheet name="R140753" sheetId="3" r:id="rId1"/>
  </sheets>
  <definedNames>
    <definedName name="_xlnm.Print_Area" localSheetId="0">'R140753'!$A$1:$K$52</definedName>
  </definedNames>
  <calcPr calcId="145621"/>
</workbook>
</file>

<file path=xl/calcChain.xml><?xml version="1.0" encoding="utf-8"?>
<calcChain xmlns="http://schemas.openxmlformats.org/spreadsheetml/2006/main">
  <c r="C19" i="3" l="1"/>
  <c r="E19" i="3"/>
  <c r="F19" i="3"/>
  <c r="N31" i="3"/>
  <c r="D12" i="3"/>
  <c r="D13" i="3"/>
  <c r="E25" i="3" l="1"/>
  <c r="F25" i="3" s="1"/>
  <c r="L13" i="3"/>
  <c r="L12" i="3"/>
  <c r="E12" i="3" l="1"/>
  <c r="C24" i="3" s="1"/>
  <c r="E24" i="3" s="1"/>
  <c r="F24" i="3" s="1"/>
  <c r="F12" i="3"/>
  <c r="C17" i="3" s="1"/>
  <c r="G12" i="3"/>
  <c r="C23" i="3" s="1"/>
  <c r="H12" i="3"/>
  <c r="C22" i="3" s="1"/>
  <c r="E22" i="3" s="1"/>
  <c r="F22" i="3" s="1"/>
  <c r="I12" i="3"/>
  <c r="C21" i="3" s="1"/>
  <c r="E21" i="3" s="1"/>
  <c r="F21" i="3" s="1"/>
  <c r="J12" i="3"/>
  <c r="C20" i="3" s="1"/>
  <c r="K12" i="3"/>
  <c r="C18" i="3" s="1"/>
  <c r="E13" i="3"/>
  <c r="F13" i="3"/>
  <c r="G13" i="3"/>
  <c r="H13" i="3"/>
  <c r="I13" i="3"/>
  <c r="J13" i="3"/>
  <c r="K13" i="3"/>
  <c r="E20" i="3" l="1"/>
  <c r="F20" i="3" s="1"/>
  <c r="E23" i="3"/>
  <c r="F23" i="3" s="1"/>
  <c r="E18" i="3"/>
  <c r="F18" i="3" s="1"/>
  <c r="E17" i="3"/>
  <c r="F17" i="3" s="1"/>
  <c r="F26" i="3" l="1"/>
  <c r="C26" i="3"/>
  <c r="D31" i="3" l="1"/>
  <c r="G24" i="3" l="1"/>
  <c r="H24" i="3" s="1"/>
  <c r="G19" i="3"/>
  <c r="H19" i="3" s="1"/>
  <c r="G21" i="3"/>
  <c r="H21" i="3" s="1"/>
  <c r="G22" i="3"/>
  <c r="H22" i="3" s="1"/>
  <c r="G17" i="3"/>
  <c r="H17" i="3" s="1"/>
  <c r="G20" i="3"/>
  <c r="H20" i="3" s="1"/>
  <c r="G18" i="3"/>
  <c r="H18" i="3" s="1"/>
  <c r="G23" i="3"/>
  <c r="H23" i="3" s="1"/>
  <c r="G25" i="3"/>
  <c r="H25" i="3" s="1"/>
</calcChain>
</file>

<file path=xl/sharedStrings.xml><?xml version="1.0" encoding="utf-8"?>
<sst xmlns="http://schemas.openxmlformats.org/spreadsheetml/2006/main" count="55" uniqueCount="42">
  <si>
    <t>Oxide</t>
  </si>
  <si>
    <t>Total</t>
  </si>
  <si>
    <t>Point#</t>
  </si>
  <si>
    <t>Comment</t>
  </si>
  <si>
    <t>Average:</t>
  </si>
  <si>
    <t>Std. Dev.:</t>
  </si>
  <si>
    <t>Wt % Oxide</t>
  </si>
  <si>
    <t>Oxide MW</t>
  </si>
  <si>
    <t>Mol #</t>
  </si>
  <si>
    <t>Atom Prop.</t>
  </si>
  <si>
    <t>Anion Prop.</t>
  </si>
  <si>
    <t># Ions/formula</t>
  </si>
  <si>
    <t>Total:</t>
  </si>
  <si>
    <t>Enter Oxygens in formula:</t>
  </si>
  <si>
    <t>Oxygen Factor Calculation:</t>
  </si>
  <si>
    <t>Ideal Chemistry:</t>
  </si>
  <si>
    <t>Measured Chemistry:</t>
  </si>
  <si>
    <t xml:space="preserve">Standard Name :   </t>
  </si>
  <si>
    <t>SiO2</t>
  </si>
  <si>
    <r>
      <t>SiO</t>
    </r>
    <r>
      <rPr>
        <vertAlign val="subscript"/>
        <sz val="10"/>
        <rFont val="Arial"/>
        <family val="2"/>
      </rPr>
      <t>2</t>
    </r>
  </si>
  <si>
    <t>Al2O3</t>
  </si>
  <si>
    <t>CaO</t>
  </si>
  <si>
    <t>Na2O</t>
  </si>
  <si>
    <r>
      <t>Al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3</t>
    </r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</si>
  <si>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O+</t>
    </r>
  </si>
  <si>
    <t>FeO</t>
  </si>
  <si>
    <t xml:space="preserve"> Na On albite-Cr </t>
  </si>
  <si>
    <r>
      <t>Na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</si>
  <si>
    <t>MgO</t>
  </si>
  <si>
    <t>MnO</t>
  </si>
  <si>
    <t>ZnO</t>
  </si>
  <si>
    <t>R140753</t>
  </si>
  <si>
    <r>
      <t>CaMn</t>
    </r>
    <r>
      <rPr>
        <vertAlign val="superscript"/>
        <sz val="14"/>
        <rFont val="Calibri"/>
        <family val="2"/>
        <scheme val="minor"/>
      </rPr>
      <t>2+</t>
    </r>
    <r>
      <rPr>
        <sz val="14"/>
        <rFont val="Calibri"/>
        <family val="2"/>
        <scheme val="minor"/>
      </rPr>
      <t>Si</t>
    </r>
    <r>
      <rPr>
        <vertAlign val="sub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O</t>
    </r>
    <r>
      <rPr>
        <vertAlign val="subscript"/>
        <sz val="14"/>
        <rFont val="Calibri"/>
        <family val="2"/>
        <scheme val="minor"/>
      </rPr>
      <t>6</t>
    </r>
  </si>
  <si>
    <t xml:space="preserve">Column Conditions :  Cond 1 : 20keV 20nA  </t>
  </si>
  <si>
    <t xml:space="preserve">Beam Size :  0 µm </t>
  </si>
  <si>
    <t xml:space="preserve"> Mg On ol-fo92 </t>
  </si>
  <si>
    <t xml:space="preserve"> Si On kspar-OR1 </t>
  </si>
  <si>
    <t xml:space="preserve"> Ca, Al On anor-hk </t>
  </si>
  <si>
    <t xml:space="preserve"> Mn On rhod791 </t>
  </si>
  <si>
    <t xml:space="preserve"> Zn On ZnS </t>
  </si>
  <si>
    <t xml:space="preserve"> Fe On fayalite </t>
  </si>
  <si>
    <r>
      <t>(Ca</t>
    </r>
    <r>
      <rPr>
        <vertAlign val="subscript"/>
        <sz val="14"/>
        <rFont val="Calibri"/>
        <family val="2"/>
        <scheme val="minor"/>
      </rPr>
      <t>0.97</t>
    </r>
    <r>
      <rPr>
        <sz val="14"/>
        <rFont val="Calibri"/>
        <family val="2"/>
        <scheme val="minor"/>
      </rPr>
      <t>Na</t>
    </r>
    <r>
      <rPr>
        <vertAlign val="subscript"/>
        <sz val="14"/>
        <rFont val="Calibri"/>
        <family val="2"/>
        <scheme val="minor"/>
      </rPr>
      <t>0.02</t>
    </r>
    <r>
      <rPr>
        <sz val="14"/>
        <rFont val="Calibri"/>
        <family val="2"/>
        <scheme val="minor"/>
      </rPr>
      <t>)</t>
    </r>
    <r>
      <rPr>
        <vertAlign val="subscript"/>
        <sz val="14"/>
        <rFont val="Calibri"/>
        <family val="2"/>
      </rPr>
      <t>Σ</t>
    </r>
    <r>
      <rPr>
        <vertAlign val="subscript"/>
        <sz val="11.9"/>
        <rFont val="Calibri"/>
        <family val="2"/>
      </rPr>
      <t>=0.99</t>
    </r>
    <r>
      <rPr>
        <sz val="14"/>
        <rFont val="Calibri"/>
        <family val="2"/>
        <scheme val="minor"/>
      </rPr>
      <t>(Mn</t>
    </r>
    <r>
      <rPr>
        <vertAlign val="superscript"/>
        <sz val="14"/>
        <rFont val="Calibri"/>
        <family val="2"/>
        <scheme val="minor"/>
      </rPr>
      <t>2+</t>
    </r>
    <r>
      <rPr>
        <vertAlign val="subscript"/>
        <sz val="14"/>
        <rFont val="Calibri"/>
        <family val="2"/>
        <scheme val="minor"/>
      </rPr>
      <t>0.86</t>
    </r>
    <r>
      <rPr>
        <sz val="14"/>
        <rFont val="Calibri"/>
        <family val="2"/>
        <scheme val="minor"/>
      </rPr>
      <t>Mg</t>
    </r>
    <r>
      <rPr>
        <vertAlign val="subscript"/>
        <sz val="14"/>
        <rFont val="Calibri"/>
        <family val="2"/>
        <scheme val="minor"/>
      </rPr>
      <t>0.11</t>
    </r>
    <r>
      <rPr>
        <sz val="14"/>
        <rFont val="Calibri"/>
        <family val="2"/>
        <scheme val="minor"/>
      </rPr>
      <t>Fe</t>
    </r>
    <r>
      <rPr>
        <vertAlign val="subscript"/>
        <sz val="14"/>
        <rFont val="Calibri"/>
        <family val="2"/>
        <scheme val="minor"/>
      </rPr>
      <t>0.04</t>
    </r>
    <r>
      <rPr>
        <sz val="14"/>
        <rFont val="Calibri"/>
        <family val="2"/>
        <scheme val="minor"/>
      </rPr>
      <t>Zn</t>
    </r>
    <r>
      <rPr>
        <vertAlign val="subscript"/>
        <sz val="14"/>
        <rFont val="Calibri"/>
        <family val="2"/>
        <scheme val="minor"/>
      </rPr>
      <t>0.02</t>
    </r>
    <r>
      <rPr>
        <sz val="14"/>
        <rFont val="Calibri"/>
        <family val="2"/>
        <scheme val="minor"/>
      </rPr>
      <t>)</t>
    </r>
    <r>
      <rPr>
        <vertAlign val="subscript"/>
        <sz val="14"/>
        <rFont val="Calibri"/>
        <family val="2"/>
      </rPr>
      <t>Σ</t>
    </r>
    <r>
      <rPr>
        <vertAlign val="subscript"/>
        <sz val="11.9"/>
        <rFont val="Calibri"/>
        <family val="2"/>
      </rPr>
      <t>=1.03</t>
    </r>
    <r>
      <rPr>
        <sz val="14"/>
        <rFont val="Calibri"/>
        <family val="2"/>
        <scheme val="minor"/>
      </rPr>
      <t>(Si</t>
    </r>
    <r>
      <rPr>
        <vertAlign val="subscript"/>
        <sz val="14"/>
        <rFont val="Calibri"/>
        <family val="2"/>
        <scheme val="minor"/>
      </rPr>
      <t>1.99</t>
    </r>
    <r>
      <rPr>
        <sz val="14"/>
        <rFont val="Calibri"/>
        <family val="2"/>
        <scheme val="minor"/>
      </rPr>
      <t>Al</t>
    </r>
    <r>
      <rPr>
        <vertAlign val="subscript"/>
        <sz val="14"/>
        <rFont val="Calibri"/>
        <family val="2"/>
        <scheme val="minor"/>
      </rPr>
      <t>0.01</t>
    </r>
    <r>
      <rPr>
        <sz val="14"/>
        <rFont val="Calibri"/>
        <family val="2"/>
        <scheme val="minor"/>
      </rPr>
      <t>)</t>
    </r>
    <r>
      <rPr>
        <vertAlign val="subscript"/>
        <sz val="14"/>
        <rFont val="Calibri"/>
        <family val="2"/>
      </rPr>
      <t>Σ</t>
    </r>
    <r>
      <rPr>
        <vertAlign val="subscript"/>
        <sz val="11.9"/>
        <rFont val="Calibri"/>
        <family val="2"/>
      </rPr>
      <t>=1</t>
    </r>
    <r>
      <rPr>
        <sz val="14"/>
        <rFont val="Calibri"/>
        <family val="2"/>
        <scheme val="minor"/>
      </rPr>
      <t>O</t>
    </r>
    <r>
      <rPr>
        <vertAlign val="subscript"/>
        <sz val="14"/>
        <rFont val="Calibri"/>
        <family val="2"/>
        <scheme val="minor"/>
      </rPr>
      <t>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</si>
</sst>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vertAlign val="subscript"/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vertAlign val="subscript"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4"/>
      <name val="Calibri"/>
      <family val="2"/>
      <scheme val="minor"/>
    </font>
    <font>
      <vertAlign val="subscript"/>
      <sz val="14"/>
      <name val="Calibri"/>
      <family val="2"/>
    </font>
    <font>
      <vertAlign val="subscript"/>
      <sz val="11.9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0" borderId="3" xfId="0" applyNumberFormat="1" applyBorder="1"/>
    <xf numFmtId="2" fontId="0" fillId="0" borderId="3" xfId="0" applyNumberFormat="1" applyFill="1" applyBorder="1"/>
    <xf numFmtId="0" fontId="0" fillId="0" borderId="3" xfId="0" applyFill="1" applyBorder="1"/>
    <xf numFmtId="0" fontId="0" fillId="0" borderId="0" xfId="0"/>
    <xf numFmtId="0" fontId="3" fillId="0" borderId="0" xfId="0" applyFont="1"/>
    <xf numFmtId="0" fontId="0" fillId="0" borderId="0" xfId="0" applyFill="1" applyAlignment="1"/>
    <xf numFmtId="0" fontId="0" fillId="0" borderId="0" xfId="0" applyFill="1"/>
    <xf numFmtId="0" fontId="0" fillId="0" borderId="0" xfId="0" applyFill="1" applyAlignment="1">
      <alignment horizontal="right"/>
    </xf>
    <xf numFmtId="0" fontId="4" fillId="0" borderId="0" xfId="0" applyFont="1"/>
    <xf numFmtId="0" fontId="0" fillId="0" borderId="4" xfId="0" applyBorder="1"/>
    <xf numFmtId="0" fontId="4" fillId="0" borderId="4" xfId="0" applyFont="1" applyBorder="1"/>
    <xf numFmtId="2" fontId="2" fillId="0" borderId="3" xfId="0" applyNumberFormat="1" applyFont="1" applyBorder="1"/>
    <xf numFmtId="0" fontId="0" fillId="0" borderId="5" xfId="0" applyFill="1" applyBorder="1"/>
    <xf numFmtId="2" fontId="0" fillId="0" borderId="5" xfId="0" applyNumberFormat="1" applyBorder="1"/>
    <xf numFmtId="0" fontId="5" fillId="0" borderId="0" xfId="0" applyFont="1"/>
    <xf numFmtId="2" fontId="0" fillId="0" borderId="2" xfId="0" applyNumberFormat="1" applyBorder="1"/>
    <xf numFmtId="0" fontId="7" fillId="0" borderId="0" xfId="0" applyFont="1"/>
    <xf numFmtId="164" fontId="4" fillId="0" borderId="0" xfId="0" applyNumberFormat="1" applyFont="1"/>
    <xf numFmtId="2" fontId="0" fillId="0" borderId="0" xfId="0" applyNumberFormat="1" applyBorder="1"/>
    <xf numFmtId="2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abSelected="1" topLeftCell="B10" zoomScale="85" zoomScaleNormal="85" workbookViewId="0">
      <selection activeCell="H43" sqref="H43"/>
    </sheetView>
  </sheetViews>
  <sheetFormatPr defaultColWidth="11.42578125" defaultRowHeight="15" x14ac:dyDescent="0.25"/>
  <cols>
    <col min="1" max="1" width="11.42578125" style="12"/>
    <col min="2" max="2" width="14" style="12" customWidth="1"/>
    <col min="3" max="3" width="13.85546875" style="12" customWidth="1"/>
    <col min="4" max="7" width="11.42578125" style="12"/>
    <col min="8" max="8" width="16" style="12" customWidth="1"/>
    <col min="9" max="9" width="12" style="12" bestFit="1" customWidth="1"/>
    <col min="10" max="10" width="13.28515625" style="12" customWidth="1"/>
    <col min="11" max="16384" width="11.42578125" style="12"/>
  </cols>
  <sheetData>
    <row r="1" spans="1:13" x14ac:dyDescent="0.25">
      <c r="A1" s="12" t="s">
        <v>31</v>
      </c>
      <c r="D1" s="20"/>
    </row>
    <row r="3" spans="1:13" x14ac:dyDescent="0.25">
      <c r="B3" s="7"/>
      <c r="C3" s="7"/>
      <c r="D3" s="7" t="s">
        <v>0</v>
      </c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B4" s="7" t="s">
        <v>2</v>
      </c>
      <c r="C4" s="7" t="s">
        <v>3</v>
      </c>
      <c r="D4" s="7" t="s">
        <v>22</v>
      </c>
      <c r="E4" s="7" t="s">
        <v>28</v>
      </c>
      <c r="F4" s="7" t="s">
        <v>18</v>
      </c>
      <c r="G4" s="7" t="s">
        <v>21</v>
      </c>
      <c r="H4" s="7" t="s">
        <v>29</v>
      </c>
      <c r="I4" s="7" t="s">
        <v>30</v>
      </c>
      <c r="J4" s="7" t="s">
        <v>25</v>
      </c>
      <c r="K4" s="7" t="s">
        <v>20</v>
      </c>
      <c r="L4" s="7" t="s">
        <v>1</v>
      </c>
      <c r="M4" s="7"/>
    </row>
    <row r="5" spans="1:13" x14ac:dyDescent="0.25">
      <c r="B5" s="7">
        <v>3</v>
      </c>
      <c r="C5" s="7" t="s">
        <v>31</v>
      </c>
      <c r="D5" s="7">
        <v>0.30564999999999998</v>
      </c>
      <c r="E5" s="7">
        <v>2.0672299999999999</v>
      </c>
      <c r="F5" s="7">
        <v>49.379930000000002</v>
      </c>
      <c r="G5" s="7">
        <v>22.171790000000001</v>
      </c>
      <c r="H5" s="7">
        <v>23.992069999999998</v>
      </c>
      <c r="I5" s="7">
        <v>0.80647999999999997</v>
      </c>
      <c r="J5" s="7">
        <v>1.3571200000000001</v>
      </c>
      <c r="K5" s="7">
        <v>0.18407000000000001</v>
      </c>
      <c r="L5" s="7">
        <v>100.26430000000001</v>
      </c>
      <c r="M5" s="7"/>
    </row>
    <row r="6" spans="1:13" x14ac:dyDescent="0.25">
      <c r="B6" s="7">
        <v>4</v>
      </c>
      <c r="C6" s="7" t="s">
        <v>31</v>
      </c>
      <c r="D6" s="7">
        <v>0.15343000000000001</v>
      </c>
      <c r="E6" s="7">
        <v>1.6036600000000001</v>
      </c>
      <c r="F6" s="7">
        <v>48.83296</v>
      </c>
      <c r="G6" s="7">
        <v>22.66001</v>
      </c>
      <c r="H6" s="7">
        <v>25.557220000000001</v>
      </c>
      <c r="I6" s="7">
        <v>0.69377999999999995</v>
      </c>
      <c r="J6" s="7">
        <v>0.95403000000000004</v>
      </c>
      <c r="K6" s="7">
        <v>0.13966000000000001</v>
      </c>
      <c r="L6" s="7">
        <v>100.5947</v>
      </c>
      <c r="M6" s="7"/>
    </row>
    <row r="7" spans="1:13" x14ac:dyDescent="0.25">
      <c r="B7" s="7">
        <v>6</v>
      </c>
      <c r="C7" s="7" t="s">
        <v>31</v>
      </c>
      <c r="D7" s="7">
        <v>0.12255000000000001</v>
      </c>
      <c r="E7" s="7">
        <v>1.35317</v>
      </c>
      <c r="F7" s="7">
        <v>48.05001</v>
      </c>
      <c r="G7" s="7">
        <v>22.52131</v>
      </c>
      <c r="H7" s="7">
        <v>26.029299999999999</v>
      </c>
      <c r="I7" s="7">
        <v>0.59208000000000005</v>
      </c>
      <c r="J7" s="7">
        <v>0.72829999999999995</v>
      </c>
      <c r="K7" s="7">
        <v>7.9820000000000002E-2</v>
      </c>
      <c r="L7" s="7">
        <v>99.476529999999997</v>
      </c>
      <c r="M7" s="7"/>
    </row>
    <row r="8" spans="1:13" x14ac:dyDescent="0.25">
      <c r="B8" s="7">
        <v>8</v>
      </c>
      <c r="C8" s="7" t="s">
        <v>31</v>
      </c>
      <c r="D8" s="7">
        <v>0.20388999999999999</v>
      </c>
      <c r="E8" s="7">
        <v>1.7783</v>
      </c>
      <c r="F8" s="7">
        <v>49.278239999999997</v>
      </c>
      <c r="G8" s="7">
        <v>22.225860000000001</v>
      </c>
      <c r="H8" s="7">
        <v>25.01501</v>
      </c>
      <c r="I8" s="7">
        <v>0.88317999999999997</v>
      </c>
      <c r="J8" s="7">
        <v>0.84979000000000005</v>
      </c>
      <c r="K8" s="7">
        <v>0.23663999999999999</v>
      </c>
      <c r="L8" s="7">
        <v>100.4709</v>
      </c>
      <c r="M8" s="7"/>
    </row>
    <row r="9" spans="1:13" x14ac:dyDescent="0.25">
      <c r="B9" s="7">
        <v>9</v>
      </c>
      <c r="C9" s="7" t="s">
        <v>31</v>
      </c>
      <c r="D9" s="7">
        <v>0.23683000000000001</v>
      </c>
      <c r="E9" s="7">
        <v>2.0101100000000001</v>
      </c>
      <c r="F9" s="7">
        <v>50.127980000000001</v>
      </c>
      <c r="G9" s="7">
        <v>22.526720000000001</v>
      </c>
      <c r="H9" s="7">
        <v>24.85211</v>
      </c>
      <c r="I9" s="7">
        <v>0.75309999999999999</v>
      </c>
      <c r="J9" s="7">
        <v>1.05528</v>
      </c>
      <c r="K9" s="7">
        <v>0.10466</v>
      </c>
      <c r="L9" s="7">
        <v>101.66679999999999</v>
      </c>
      <c r="M9" s="7"/>
    </row>
    <row r="10" spans="1:13" x14ac:dyDescent="0.25">
      <c r="B10" s="7">
        <v>10</v>
      </c>
      <c r="C10" s="7" t="s">
        <v>31</v>
      </c>
      <c r="D10" s="7">
        <v>0.26101999999999997</v>
      </c>
      <c r="E10" s="7">
        <v>2.2250999999999999</v>
      </c>
      <c r="F10" s="7">
        <v>50.175849999999997</v>
      </c>
      <c r="G10" s="7">
        <v>22.434010000000001</v>
      </c>
      <c r="H10" s="7">
        <v>24.26125</v>
      </c>
      <c r="I10" s="7">
        <v>0.75763999999999998</v>
      </c>
      <c r="J10" s="7">
        <v>1.1113299999999999</v>
      </c>
      <c r="K10" s="7">
        <v>0.11636000000000001</v>
      </c>
      <c r="L10" s="7">
        <v>101.3425</v>
      </c>
      <c r="M10" s="7"/>
    </row>
    <row r="11" spans="1:13" ht="15.75" thickBot="1" x14ac:dyDescent="0.3">
      <c r="B11" s="7">
        <v>11</v>
      </c>
      <c r="C11" s="7" t="s">
        <v>31</v>
      </c>
      <c r="D11" s="7">
        <v>0.40088000000000001</v>
      </c>
      <c r="E11" s="7">
        <v>2.2275299999999998</v>
      </c>
      <c r="F11" s="7">
        <v>49.34713</v>
      </c>
      <c r="G11" s="7">
        <v>22.577459999999999</v>
      </c>
      <c r="H11" s="7">
        <v>24.871870000000001</v>
      </c>
      <c r="I11" s="7">
        <v>0.69581000000000004</v>
      </c>
      <c r="J11" s="7">
        <v>1.34995</v>
      </c>
      <c r="K11" s="7">
        <v>8.9760000000000006E-2</v>
      </c>
      <c r="L11" s="7">
        <v>101.5604</v>
      </c>
      <c r="M11" s="7"/>
    </row>
    <row r="12" spans="1:13" x14ac:dyDescent="0.25">
      <c r="B12" s="13" t="s">
        <v>4</v>
      </c>
      <c r="C12" s="14"/>
      <c r="D12" s="14">
        <f t="shared" ref="D12:L12" si="0">AVERAGE(D5:D11)</f>
        <v>0.24060714285714285</v>
      </c>
      <c r="E12" s="14">
        <f t="shared" si="0"/>
        <v>1.8950142857142858</v>
      </c>
      <c r="F12" s="14">
        <f t="shared" si="0"/>
        <v>49.313157142857143</v>
      </c>
      <c r="G12" s="14">
        <f t="shared" si="0"/>
        <v>22.445308571428569</v>
      </c>
      <c r="H12" s="14">
        <f t="shared" si="0"/>
        <v>24.939832857142854</v>
      </c>
      <c r="I12" s="14">
        <f t="shared" si="0"/>
        <v>0.74029571428571417</v>
      </c>
      <c r="J12" s="14">
        <f t="shared" si="0"/>
        <v>1.0579714285714286</v>
      </c>
      <c r="K12" s="14">
        <f t="shared" si="0"/>
        <v>0.13585285714285716</v>
      </c>
      <c r="L12" s="14">
        <f t="shared" si="0"/>
        <v>100.76801857142856</v>
      </c>
      <c r="M12" s="7"/>
    </row>
    <row r="13" spans="1:13" x14ac:dyDescent="0.25">
      <c r="B13" s="7" t="s">
        <v>5</v>
      </c>
      <c r="D13" s="12">
        <f t="shared" ref="D13:L13" si="1">STDEV(D5:D11)</f>
        <v>9.4193422755923822E-2</v>
      </c>
      <c r="E13" s="12">
        <f t="shared" si="1"/>
        <v>0.3302860701905298</v>
      </c>
      <c r="F13" s="12">
        <f t="shared" si="1"/>
        <v>0.73497587615091753</v>
      </c>
      <c r="G13" s="12">
        <f t="shared" si="1"/>
        <v>0.18214576739785124</v>
      </c>
      <c r="H13" s="12">
        <f t="shared" si="1"/>
        <v>0.70057125730159897</v>
      </c>
      <c r="I13" s="12">
        <f t="shared" si="1"/>
        <v>9.2530752700052232E-2</v>
      </c>
      <c r="J13" s="12">
        <f t="shared" si="1"/>
        <v>0.23819540769632641</v>
      </c>
      <c r="K13" s="12">
        <f t="shared" si="1"/>
        <v>5.6442646026530222E-2</v>
      </c>
      <c r="L13" s="12">
        <f t="shared" si="1"/>
        <v>0.79641898504971509</v>
      </c>
      <c r="M13" s="7"/>
    </row>
    <row r="14" spans="1:13" x14ac:dyDescent="0.25">
      <c r="M14" s="7"/>
    </row>
    <row r="15" spans="1:13" x14ac:dyDescent="0.25">
      <c r="J15" s="20"/>
      <c r="M15" s="7"/>
    </row>
    <row r="16" spans="1:13" ht="15.75" thickBot="1" x14ac:dyDescent="0.3">
      <c r="B16" s="1" t="s">
        <v>0</v>
      </c>
      <c r="C16" s="1" t="s">
        <v>6</v>
      </c>
      <c r="D16" s="1" t="s">
        <v>7</v>
      </c>
      <c r="E16" s="1" t="s">
        <v>8</v>
      </c>
      <c r="F16" s="1" t="s">
        <v>9</v>
      </c>
      <c r="G16" s="1" t="s">
        <v>10</v>
      </c>
      <c r="H16" s="1" t="s">
        <v>11</v>
      </c>
      <c r="I16" s="16"/>
      <c r="M16" s="7"/>
    </row>
    <row r="17" spans="2:14" ht="15.75" x14ac:dyDescent="0.3">
      <c r="B17" s="2" t="s">
        <v>19</v>
      </c>
      <c r="C17" s="19">
        <f>F12</f>
        <v>49.313157142857143</v>
      </c>
      <c r="D17" s="19">
        <v>60.08</v>
      </c>
      <c r="E17" s="2">
        <f t="shared" ref="E17:E19" si="2">C17/D17</f>
        <v>0.8207915636294465</v>
      </c>
      <c r="F17" s="2">
        <f t="shared" ref="F17" si="3">2*E17</f>
        <v>1.641583127258893</v>
      </c>
      <c r="G17" s="2">
        <f t="shared" ref="G17:G19" si="4">F17*$D$31</f>
        <v>3.984274020545211</v>
      </c>
      <c r="H17" s="19">
        <f t="shared" ref="H17" si="5">G17/2</f>
        <v>1.9921370102726055</v>
      </c>
      <c r="I17" s="16"/>
      <c r="M17" s="7"/>
    </row>
    <row r="18" spans="2:14" ht="15.75" x14ac:dyDescent="0.3">
      <c r="B18" s="3" t="s">
        <v>23</v>
      </c>
      <c r="C18" s="4">
        <f>K12</f>
        <v>0.13585285714285716</v>
      </c>
      <c r="D18" s="4">
        <v>101.94</v>
      </c>
      <c r="E18" s="3">
        <f t="shared" si="2"/>
        <v>1.3326746825863957E-3</v>
      </c>
      <c r="F18" s="3">
        <f t="shared" ref="F18" si="6">3*E18</f>
        <v>3.9980240477591866E-3</v>
      </c>
      <c r="G18" s="2">
        <f t="shared" si="4"/>
        <v>9.7035739966458267E-3</v>
      </c>
      <c r="H18" s="4">
        <f t="shared" ref="H18" si="7">G18*2/3</f>
        <v>6.4690493310972175E-3</v>
      </c>
      <c r="M18" s="7"/>
    </row>
    <row r="19" spans="2:14" ht="15.75" x14ac:dyDescent="0.3">
      <c r="B19" s="3" t="s">
        <v>27</v>
      </c>
      <c r="C19" s="4">
        <f>D12</f>
        <v>0.24060714285714285</v>
      </c>
      <c r="D19" s="5">
        <v>61.98</v>
      </c>
      <c r="E19" s="3">
        <f t="shared" si="2"/>
        <v>3.8820126308025632E-3</v>
      </c>
      <c r="F19" s="3">
        <f t="shared" ref="F19" si="8">E19*1</f>
        <v>3.8820126308025632E-3</v>
      </c>
      <c r="G19" s="2">
        <f t="shared" si="4"/>
        <v>9.4220035619894185E-3</v>
      </c>
      <c r="H19" s="4">
        <f t="shared" ref="H19" si="9">2*G19</f>
        <v>1.8844007123978837E-2</v>
      </c>
      <c r="I19" s="17"/>
    </row>
    <row r="20" spans="2:14" x14ac:dyDescent="0.25">
      <c r="B20" s="3" t="s">
        <v>25</v>
      </c>
      <c r="C20" s="4">
        <f>J12</f>
        <v>1.0579714285714286</v>
      </c>
      <c r="D20" s="4">
        <v>71.849999999999994</v>
      </c>
      <c r="E20" s="3">
        <f t="shared" ref="E20:E25" si="10">C20/D20</f>
        <v>1.4724724127646884E-2</v>
      </c>
      <c r="F20" s="3">
        <f t="shared" ref="F20:F22" si="11">E20*1</f>
        <v>1.4724724127646884E-2</v>
      </c>
      <c r="G20" s="2">
        <f t="shared" ref="G20:G25" si="12">F20*$D$31</f>
        <v>3.5738266815303552E-2</v>
      </c>
      <c r="H20" s="4">
        <f t="shared" ref="H20:H22" si="13">G20</f>
        <v>3.5738266815303552E-2</v>
      </c>
      <c r="I20" s="17"/>
    </row>
    <row r="21" spans="2:14" x14ac:dyDescent="0.25">
      <c r="B21" s="3" t="s">
        <v>30</v>
      </c>
      <c r="C21" s="4">
        <f>I12</f>
        <v>0.74029571428571417</v>
      </c>
      <c r="D21" s="5">
        <v>81.38</v>
      </c>
      <c r="E21" s="3">
        <f t="shared" si="10"/>
        <v>9.0967770248920402E-3</v>
      </c>
      <c r="F21" s="3">
        <f t="shared" si="11"/>
        <v>9.0967770248920402E-3</v>
      </c>
      <c r="G21" s="2">
        <f t="shared" si="12"/>
        <v>2.2078718871514014E-2</v>
      </c>
      <c r="H21" s="4">
        <f t="shared" si="13"/>
        <v>2.2078718871514014E-2</v>
      </c>
      <c r="I21" s="17"/>
    </row>
    <row r="22" spans="2:14" x14ac:dyDescent="0.25">
      <c r="B22" s="3" t="s">
        <v>29</v>
      </c>
      <c r="C22" s="4">
        <f>H12</f>
        <v>24.939832857142854</v>
      </c>
      <c r="D22" s="4">
        <v>70.94</v>
      </c>
      <c r="E22" s="3">
        <f t="shared" si="10"/>
        <v>0.35156234644971601</v>
      </c>
      <c r="F22" s="3">
        <f t="shared" si="11"/>
        <v>0.35156234644971601</v>
      </c>
      <c r="G22" s="2">
        <f t="shared" si="12"/>
        <v>0.85327431812754717</v>
      </c>
      <c r="H22" s="4">
        <f t="shared" si="13"/>
        <v>0.85327431812754717</v>
      </c>
      <c r="I22" s="22"/>
    </row>
    <row r="23" spans="2:14" x14ac:dyDescent="0.25">
      <c r="B23" s="3" t="s">
        <v>21</v>
      </c>
      <c r="C23" s="4">
        <f>G12</f>
        <v>22.445308571428569</v>
      </c>
      <c r="D23" s="5">
        <v>56.08</v>
      </c>
      <c r="E23" s="3">
        <f t="shared" si="10"/>
        <v>0.40023731404116564</v>
      </c>
      <c r="F23" s="3">
        <f t="shared" ref="F23:F25" si="14">E23*1</f>
        <v>0.40023731404116564</v>
      </c>
      <c r="G23" s="2">
        <f t="shared" si="12"/>
        <v>0.97141296466037519</v>
      </c>
      <c r="H23" s="4">
        <f t="shared" ref="H23:H24" si="15">G23</f>
        <v>0.97141296466037519</v>
      </c>
      <c r="I23" s="22"/>
    </row>
    <row r="24" spans="2:14" x14ac:dyDescent="0.25">
      <c r="B24" s="3" t="s">
        <v>28</v>
      </c>
      <c r="C24" s="4">
        <f>E12</f>
        <v>1.8950142857142858</v>
      </c>
      <c r="D24" s="5">
        <v>40.311399999999999</v>
      </c>
      <c r="E24" s="3">
        <f t="shared" si="10"/>
        <v>4.7009389049109826E-2</v>
      </c>
      <c r="F24" s="3">
        <f t="shared" si="14"/>
        <v>4.7009389049109826E-2</v>
      </c>
      <c r="G24" s="2">
        <f t="shared" si="12"/>
        <v>0.11409613342141285</v>
      </c>
      <c r="H24" s="4">
        <f t="shared" si="15"/>
        <v>0.11409613342141285</v>
      </c>
      <c r="I24" s="22"/>
    </row>
    <row r="25" spans="2:14" ht="15.75" x14ac:dyDescent="0.3">
      <c r="B25" s="3" t="s">
        <v>24</v>
      </c>
      <c r="C25" s="4">
        <v>0</v>
      </c>
      <c r="D25" s="5">
        <v>18.015000000000001</v>
      </c>
      <c r="E25" s="3">
        <f t="shared" si="10"/>
        <v>0</v>
      </c>
      <c r="F25" s="3">
        <f t="shared" si="14"/>
        <v>0</v>
      </c>
      <c r="G25" s="2">
        <f t="shared" si="12"/>
        <v>0</v>
      </c>
      <c r="H25" s="4">
        <f t="shared" ref="H25" si="16">2*G25</f>
        <v>0</v>
      </c>
      <c r="I25" s="22"/>
    </row>
    <row r="26" spans="2:14" x14ac:dyDescent="0.25">
      <c r="B26" s="6" t="s">
        <v>12</v>
      </c>
      <c r="C26" s="15">
        <f>SUM(C17:C25)</f>
        <v>100.76804</v>
      </c>
      <c r="D26" s="7"/>
      <c r="E26" s="7"/>
      <c r="F26" s="3">
        <f>SUM(F17:F25)</f>
        <v>2.4720937146299855</v>
      </c>
      <c r="G26" s="7"/>
      <c r="H26" s="7"/>
      <c r="I26" s="7"/>
    </row>
    <row r="29" spans="2:14" x14ac:dyDescent="0.25">
      <c r="B29" s="9" t="s">
        <v>13</v>
      </c>
      <c r="C29" s="10"/>
      <c r="D29" s="11">
        <v>6</v>
      </c>
    </row>
    <row r="30" spans="2:14" x14ac:dyDescent="0.25">
      <c r="B30" s="10"/>
      <c r="C30" s="10"/>
      <c r="D30" s="10"/>
    </row>
    <row r="31" spans="2:14" x14ac:dyDescent="0.25">
      <c r="B31" s="10" t="s">
        <v>14</v>
      </c>
      <c r="C31" s="10"/>
      <c r="D31" s="10">
        <f>D29/F26</f>
        <v>2.4270924538546708</v>
      </c>
      <c r="N31" s="12">
        <f>0.86+0.11</f>
        <v>0.97</v>
      </c>
    </row>
    <row r="35" spans="1:9" ht="21.75" x14ac:dyDescent="0.35">
      <c r="B35" s="8" t="s">
        <v>15</v>
      </c>
      <c r="C35" s="7"/>
      <c r="D35" s="18" t="s">
        <v>32</v>
      </c>
      <c r="I35" s="20"/>
    </row>
    <row r="36" spans="1:9" ht="21.75" x14ac:dyDescent="0.35">
      <c r="B36" s="8" t="s">
        <v>16</v>
      </c>
      <c r="C36" s="7"/>
      <c r="D36" s="18" t="s">
        <v>41</v>
      </c>
    </row>
    <row r="44" spans="1:9" x14ac:dyDescent="0.25">
      <c r="A44" s="7" t="s">
        <v>33</v>
      </c>
      <c r="B44" s="7"/>
      <c r="C44" s="7"/>
      <c r="D44" s="7"/>
      <c r="E44" s="7"/>
      <c r="F44" s="7"/>
      <c r="G44" s="7"/>
    </row>
    <row r="45" spans="1:9" x14ac:dyDescent="0.25">
      <c r="A45" s="7" t="s">
        <v>34</v>
      </c>
    </row>
    <row r="47" spans="1:9" x14ac:dyDescent="0.25">
      <c r="A47" s="7" t="s">
        <v>17</v>
      </c>
    </row>
    <row r="48" spans="1:9" x14ac:dyDescent="0.25">
      <c r="A48" s="7" t="s">
        <v>26</v>
      </c>
    </row>
    <row r="49" spans="1:14" x14ac:dyDescent="0.25">
      <c r="A49" s="7" t="s">
        <v>35</v>
      </c>
    </row>
    <row r="50" spans="1:14" x14ac:dyDescent="0.25">
      <c r="A50" s="7" t="s">
        <v>36</v>
      </c>
      <c r="F50" s="23"/>
      <c r="G50" s="23"/>
      <c r="H50" s="23"/>
      <c r="I50" s="23"/>
      <c r="J50" s="23"/>
      <c r="K50" s="23"/>
      <c r="L50" s="23"/>
      <c r="N50" s="23"/>
    </row>
    <row r="51" spans="1:14" x14ac:dyDescent="0.25">
      <c r="A51" s="7" t="s">
        <v>37</v>
      </c>
    </row>
    <row r="52" spans="1:14" x14ac:dyDescent="0.25">
      <c r="A52" s="7" t="s">
        <v>38</v>
      </c>
      <c r="L52" s="21"/>
    </row>
    <row r="53" spans="1:14" x14ac:dyDescent="0.25">
      <c r="A53" s="7" t="s">
        <v>39</v>
      </c>
    </row>
    <row r="54" spans="1:14" x14ac:dyDescent="0.25">
      <c r="A54" s="7" t="s">
        <v>40</v>
      </c>
    </row>
    <row r="59" spans="1:14" x14ac:dyDescent="0.25">
      <c r="I59" s="21"/>
      <c r="K59" s="21"/>
    </row>
  </sheetData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R140753</vt:lpstr>
      <vt:lpstr>'R140753'!Print_Area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rruff</dc:creator>
  <cp:lastModifiedBy>barbara</cp:lastModifiedBy>
  <cp:lastPrinted>2014-10-02T23:35:20Z</cp:lastPrinted>
  <dcterms:created xsi:type="dcterms:W3CDTF">2013-02-13T18:48:10Z</dcterms:created>
  <dcterms:modified xsi:type="dcterms:W3CDTF">2015-02-13T21:57:36Z</dcterms:modified>
</cp:coreProperties>
</file>