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35" yWindow="-285" windowWidth="13245" windowHeight="9600"/>
  </bookViews>
  <sheets>
    <sheet name="R150013" sheetId="3" r:id="rId1"/>
  </sheets>
  <definedNames>
    <definedName name="_xlnm.Print_Area" localSheetId="0">'R150013'!$A$1:$K$58</definedName>
  </definedNames>
  <calcPr calcId="145621"/>
</workbook>
</file>

<file path=xl/calcChain.xml><?xml version="1.0" encoding="utf-8"?>
<calcChain xmlns="http://schemas.openxmlformats.org/spreadsheetml/2006/main">
  <c r="O57" i="3" l="1"/>
  <c r="N57" i="3"/>
  <c r="M51" i="3"/>
  <c r="I50" i="3"/>
  <c r="J50" i="3"/>
  <c r="K51" i="3" s="1"/>
  <c r="K50" i="3"/>
  <c r="L50" i="3"/>
  <c r="M50" i="3"/>
  <c r="H50" i="3"/>
  <c r="O58" i="3" l="1"/>
  <c r="C28" i="3" l="1"/>
  <c r="C27" i="3"/>
  <c r="C25" i="3"/>
  <c r="E25" i="3" s="1"/>
  <c r="F25" i="3" s="1"/>
  <c r="C24" i="3"/>
  <c r="E24" i="3" s="1"/>
  <c r="F24" i="3" s="1"/>
  <c r="C23" i="3"/>
  <c r="E23" i="3" s="1"/>
  <c r="F23" i="3" s="1"/>
  <c r="C22" i="3"/>
  <c r="E28" i="3"/>
  <c r="F28" i="3" s="1"/>
  <c r="E27" i="3"/>
  <c r="F27" i="3" s="1"/>
  <c r="E26" i="3"/>
  <c r="F26" i="3" s="1"/>
  <c r="H17" i="3"/>
  <c r="I17" i="3"/>
  <c r="J17" i="3"/>
  <c r="H18" i="3"/>
  <c r="I18" i="3"/>
  <c r="J18" i="3"/>
  <c r="D17" i="3" l="1"/>
  <c r="E17" i="3"/>
  <c r="F17" i="3"/>
  <c r="G17" i="3"/>
  <c r="E29" i="3" l="1"/>
  <c r="F29" i="3" s="1"/>
  <c r="E18" i="3" l="1"/>
  <c r="F18" i="3"/>
  <c r="G18" i="3"/>
  <c r="D18" i="3"/>
  <c r="E22" i="3" l="1"/>
  <c r="F22" i="3" s="1"/>
  <c r="F30" i="3" l="1"/>
  <c r="C30" i="3"/>
  <c r="D37" i="3" l="1"/>
  <c r="G28" i="3" l="1"/>
  <c r="H28" i="3" s="1"/>
  <c r="H56" i="3" s="1"/>
  <c r="H57" i="3" s="1"/>
  <c r="G25" i="3"/>
  <c r="H25" i="3" s="1"/>
  <c r="I56" i="3" s="1"/>
  <c r="I57" i="3" s="1"/>
  <c r="G29" i="3"/>
  <c r="H29" i="3" s="1"/>
  <c r="G26" i="3"/>
  <c r="H26" i="3" s="1"/>
  <c r="J56" i="3" s="1"/>
  <c r="J57" i="3" s="1"/>
  <c r="G27" i="3"/>
  <c r="H27" i="3" s="1"/>
  <c r="L56" i="3" s="1"/>
  <c r="L57" i="3" s="1"/>
  <c r="G23" i="3"/>
  <c r="H23" i="3" s="1"/>
  <c r="G24" i="3"/>
  <c r="H24" i="3" s="1"/>
  <c r="K56" i="3" s="1"/>
  <c r="K57" i="3" s="1"/>
  <c r="G22" i="3"/>
  <c r="H22" i="3" s="1"/>
  <c r="M56" i="3" s="1"/>
  <c r="M57" i="3" s="1"/>
  <c r="M58" i="3" l="1"/>
</calcChain>
</file>

<file path=xl/sharedStrings.xml><?xml version="1.0" encoding="utf-8"?>
<sst xmlns="http://schemas.openxmlformats.org/spreadsheetml/2006/main" count="73" uniqueCount="51">
  <si>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</si>
  <si>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</si>
  <si>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</si>
  <si>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</si>
  <si>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</si>
  <si>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</si>
  <si>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</si>
  <si>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</si>
  <si>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</si>
  <si>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</si>
  <si>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</si>
  <si>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</si>
  <si>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</si>
  <si>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</si>
  <si>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</si>
  <si>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</si>
  <si>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</si>
  <si>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</si>
  <si>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SiO2</t>
  </si>
  <si>
    <r>
      <t>SiO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</si>
  <si>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</si>
  <si>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 xml:space="preserve"> Na On albite-Cr </t>
  </si>
  <si>
    <t xml:space="preserve"> Ca, Al On anor-hk </t>
  </si>
  <si>
    <t xml:space="preserve">Column Conditions :  Cond 1 : 20keV 20nA  </t>
  </si>
  <si>
    <t xml:space="preserve">Beam Size :  0 µm </t>
  </si>
  <si>
    <t>Na2O</t>
  </si>
  <si>
    <t>FeO</t>
  </si>
  <si>
    <t>K2O</t>
  </si>
  <si>
    <t>SrO</t>
  </si>
  <si>
    <t>CuO</t>
  </si>
  <si>
    <t>R141115</t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</si>
  <si>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</si>
  <si>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</si>
  <si>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</si>
  <si>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t>Li</t>
  </si>
  <si>
    <t>Cu</t>
  </si>
  <si>
    <t>Si</t>
  </si>
  <si>
    <t>O</t>
  </si>
  <si>
    <t>OH</t>
  </si>
  <si>
    <t>K</t>
  </si>
  <si>
    <t>Sr</t>
  </si>
  <si>
    <t>Na</t>
  </si>
  <si>
    <r>
      <t>K(LiCu)Cu</t>
    </r>
    <r>
      <rPr>
        <vertAlign val="subscript"/>
        <sz val="14"/>
        <rFont val="Calibri"/>
        <family val="2"/>
        <scheme val="minor"/>
      </rPr>
      <t>6</t>
    </r>
    <r>
      <rPr>
        <sz val="14"/>
        <rFont val="Calibri"/>
        <family val="2"/>
        <scheme val="minor"/>
      </rPr>
      <t>(Si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11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(OH)</t>
    </r>
    <r>
      <rPr>
        <vertAlign val="subscript"/>
        <sz val="14"/>
        <rFont val="Calibri"/>
        <family val="2"/>
        <scheme val="minor"/>
      </rPr>
      <t>4</t>
    </r>
  </si>
  <si>
    <t xml:space="preserve"> Si On ol-fo92 </t>
  </si>
  <si>
    <t xml:space="preserve"> K  On kspar-OR1 </t>
  </si>
  <si>
    <t xml:space="preserve"> Cu On cuprite </t>
  </si>
  <si>
    <t xml:space="preserve"> Sr On SrTiO3 </t>
  </si>
  <si>
    <t xml:space="preserve"> Ba On NBS_K458 </t>
  </si>
  <si>
    <t xml:space="preserve"> Fe On bas498-s </t>
  </si>
  <si>
    <r>
      <t>(K</t>
    </r>
    <r>
      <rPr>
        <vertAlign val="subscript"/>
        <sz val="14"/>
        <rFont val="Calibri"/>
        <family val="2"/>
        <scheme val="minor"/>
      </rPr>
      <t>0.98</t>
    </r>
    <r>
      <rPr>
        <sz val="14"/>
        <rFont val="Calibri"/>
        <family val="2"/>
        <scheme val="minor"/>
      </rPr>
      <t>Sr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Σ=</t>
    </r>
    <r>
      <rPr>
        <vertAlign val="subscript"/>
        <sz val="14"/>
        <rFont val="Calibri"/>
        <family val="2"/>
        <scheme val="minor"/>
      </rPr>
      <t>0.99</t>
    </r>
    <r>
      <rPr>
        <sz val="14"/>
        <rFont val="Calibri"/>
        <family val="2"/>
        <scheme val="minor"/>
      </rPr>
      <t>(Li</t>
    </r>
    <r>
      <rPr>
        <vertAlign val="subscript"/>
        <sz val="14"/>
        <rFont val="Calibri"/>
        <family val="2"/>
        <scheme val="minor"/>
      </rPr>
      <t>1.25</t>
    </r>
    <r>
      <rPr>
        <sz val="14"/>
        <rFont val="Calibri"/>
        <family val="2"/>
        <scheme val="minor"/>
      </rPr>
      <t>Cu</t>
    </r>
    <r>
      <rPr>
        <vertAlign val="subscript"/>
        <sz val="14"/>
        <rFont val="Calibri"/>
        <family val="2"/>
        <scheme val="minor"/>
      </rPr>
      <t>0.71</t>
    </r>
    <r>
      <rPr>
        <sz val="14"/>
        <rFont val="Calibri"/>
        <family val="2"/>
        <scheme val="minor"/>
      </rPr>
      <t>Na</t>
    </r>
    <r>
      <rPr>
        <vertAlign val="subscript"/>
        <sz val="14"/>
        <rFont val="Calibri"/>
        <family val="2"/>
        <scheme val="minor"/>
      </rPr>
      <t>0.08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Σ=2.04</t>
    </r>
    <r>
      <rPr>
        <sz val="14"/>
        <rFont val="Calibri"/>
        <family val="2"/>
      </rPr>
      <t>(Si</t>
    </r>
    <r>
      <rPr>
        <vertAlign val="subscript"/>
        <sz val="14"/>
        <rFont val="Calibri"/>
        <family val="2"/>
      </rPr>
      <t>4.03</t>
    </r>
    <r>
      <rPr>
        <sz val="14"/>
        <rFont val="Calibri"/>
        <family val="2"/>
      </rPr>
      <t>O</t>
    </r>
    <r>
      <rPr>
        <vertAlign val="subscript"/>
        <sz val="14"/>
        <rFont val="Calibri"/>
        <family val="2"/>
      </rPr>
      <t>11</t>
    </r>
    <r>
      <rPr>
        <sz val="14"/>
        <rFont val="Calibri"/>
        <family val="2"/>
      </rPr>
      <t>)</t>
    </r>
    <r>
      <rPr>
        <vertAlign val="subscript"/>
        <sz val="14"/>
        <rFont val="Calibri"/>
        <family val="2"/>
      </rPr>
      <t>2</t>
    </r>
    <r>
      <rPr>
        <sz val="14"/>
        <rFont val="Calibri"/>
        <family val="2"/>
      </rPr>
      <t>(OH)</t>
    </r>
    <r>
      <rPr>
        <vertAlign val="subscript"/>
        <sz val="14"/>
        <rFont val="Calibri"/>
        <family val="2"/>
      </rPr>
      <t>4</t>
    </r>
  </si>
  <si>
    <t>(Water and Li2O added for charge balance and to bring analytical total near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</si>
</sst>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4"/>
      <name val="Calibri"/>
      <family val="2"/>
    </font>
    <font>
      <vertAlign val="subscript"/>
      <sz val="1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0" fontId="5" fillId="0" borderId="0" xfId="0" applyFont="1"/>
    <xf numFmtId="2" fontId="0" fillId="0" borderId="2" xfId="0" applyNumberFormat="1" applyBorder="1"/>
    <xf numFmtId="0" fontId="6" fillId="0" borderId="0" xfId="0" applyFont="1"/>
    <xf numFmtId="164" fontId="4" fillId="0" borderId="0" xfId="0" applyNumberFormat="1" applyFont="1"/>
    <xf numFmtId="2" fontId="0" fillId="0" borderId="0" xfId="0" applyNumberFormat="1" applyBorder="1"/>
    <xf numFmtId="2" fontId="4" fillId="0" borderId="0" xfId="0" applyNumberFormat="1" applyFont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topLeftCell="A13" zoomScaleNormal="100" workbookViewId="0">
      <selection activeCell="H38" sqref="H38"/>
    </sheetView>
  </sheetViews>
  <sheetFormatPr defaultColWidth="11.42578125" defaultRowHeight="15" x14ac:dyDescent="0.25"/>
  <cols>
    <col min="1" max="1" width="11.42578125" style="12"/>
    <col min="2" max="2" width="14" style="12" customWidth="1"/>
    <col min="3" max="3" width="13.85546875" style="12" customWidth="1"/>
    <col min="4" max="7" width="11.42578125" style="12"/>
    <col min="8" max="8" width="16" style="12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3" x14ac:dyDescent="0.25">
      <c r="A1" s="12" t="s">
        <v>30</v>
      </c>
      <c r="D1" s="19"/>
    </row>
    <row r="3" spans="1:13" x14ac:dyDescent="0.25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B4" s="7" t="s">
        <v>2</v>
      </c>
      <c r="C4" s="7" t="s">
        <v>3</v>
      </c>
      <c r="D4" s="7" t="s">
        <v>25</v>
      </c>
      <c r="E4" s="7" t="s">
        <v>18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1</v>
      </c>
      <c r="K4" s="7"/>
      <c r="L4" s="7"/>
      <c r="M4" s="7"/>
    </row>
    <row r="5" spans="1:13" x14ac:dyDescent="0.25">
      <c r="B5" s="7">
        <v>79</v>
      </c>
      <c r="C5" s="7" t="s">
        <v>30</v>
      </c>
      <c r="D5" s="7">
        <v>0.18745000000000001</v>
      </c>
      <c r="E5" s="7">
        <v>42.971809999999998</v>
      </c>
      <c r="F5" s="7">
        <v>1.163E-2</v>
      </c>
      <c r="G5" s="7">
        <v>4.08216</v>
      </c>
      <c r="H5" s="7">
        <v>5.8340000000000003E-2</v>
      </c>
      <c r="I5" s="7">
        <v>47.62191</v>
      </c>
      <c r="J5" s="7">
        <v>94.933909999999997</v>
      </c>
      <c r="K5" s="7"/>
      <c r="L5" s="7"/>
      <c r="M5" s="7"/>
    </row>
    <row r="6" spans="1:13" x14ac:dyDescent="0.25">
      <c r="B6" s="7">
        <v>80</v>
      </c>
      <c r="C6" s="7" t="s">
        <v>30</v>
      </c>
      <c r="D6" s="7">
        <v>0.20996000000000001</v>
      </c>
      <c r="E6" s="7">
        <v>42.662889999999997</v>
      </c>
      <c r="F6" s="7">
        <v>2.7570000000000001E-2</v>
      </c>
      <c r="G6" s="7">
        <v>4.1167400000000001</v>
      </c>
      <c r="H6" s="7">
        <v>7.1739999999999998E-2</v>
      </c>
      <c r="I6" s="7">
        <v>47.261139999999997</v>
      </c>
      <c r="J6" s="7">
        <v>94.359219999999993</v>
      </c>
      <c r="K6" s="7"/>
      <c r="L6" s="7"/>
      <c r="M6" s="7"/>
    </row>
    <row r="7" spans="1:13" x14ac:dyDescent="0.25">
      <c r="B7" s="7">
        <v>81</v>
      </c>
      <c r="C7" s="7" t="s">
        <v>30</v>
      </c>
      <c r="D7" s="7">
        <v>0.23371</v>
      </c>
      <c r="E7" s="7">
        <v>42.701610000000002</v>
      </c>
      <c r="F7" s="7">
        <v>8.09E-3</v>
      </c>
      <c r="G7" s="7">
        <v>4.03383</v>
      </c>
      <c r="H7" s="7">
        <v>0.13882</v>
      </c>
      <c r="I7" s="7">
        <v>47.120559999999998</v>
      </c>
      <c r="J7" s="7">
        <v>94.274090000000001</v>
      </c>
      <c r="K7" s="7"/>
      <c r="L7" s="7"/>
      <c r="M7" s="7"/>
    </row>
    <row r="8" spans="1:13" x14ac:dyDescent="0.25">
      <c r="B8" s="7">
        <v>82</v>
      </c>
      <c r="C8" s="7" t="s">
        <v>30</v>
      </c>
      <c r="D8" s="7">
        <v>0.25497999999999998</v>
      </c>
      <c r="E8" s="7">
        <v>42.751370000000001</v>
      </c>
      <c r="F8" s="7">
        <v>1.8440000000000002E-2</v>
      </c>
      <c r="G8" s="7">
        <v>4.0798800000000002</v>
      </c>
      <c r="H8" s="7">
        <v>2.6880000000000001E-2</v>
      </c>
      <c r="I8" s="7">
        <v>47.275939999999999</v>
      </c>
      <c r="J8" s="7">
        <v>94.421009999999995</v>
      </c>
      <c r="K8" s="7"/>
      <c r="L8" s="7"/>
      <c r="M8" s="7"/>
    </row>
    <row r="9" spans="1:13" x14ac:dyDescent="0.25">
      <c r="B9" s="7">
        <v>83</v>
      </c>
      <c r="C9" s="7" t="s">
        <v>30</v>
      </c>
      <c r="D9" s="7">
        <v>0.26666000000000001</v>
      </c>
      <c r="E9" s="7">
        <v>43.175350000000002</v>
      </c>
      <c r="F9" s="7">
        <v>1.9179999999999999E-2</v>
      </c>
      <c r="G9" s="7">
        <v>4.0805899999999999</v>
      </c>
      <c r="H9" s="7">
        <v>8.0560000000000007E-2</v>
      </c>
      <c r="I9" s="7">
        <v>47.61703</v>
      </c>
      <c r="J9" s="7">
        <v>95.243520000000004</v>
      </c>
      <c r="K9" s="7"/>
      <c r="L9" s="7"/>
      <c r="M9" s="7"/>
    </row>
    <row r="10" spans="1:13" x14ac:dyDescent="0.25">
      <c r="B10" s="7">
        <v>84</v>
      </c>
      <c r="C10" s="7" t="s">
        <v>30</v>
      </c>
      <c r="D10" s="7">
        <v>0.21681</v>
      </c>
      <c r="E10" s="7">
        <v>42.987020000000001</v>
      </c>
      <c r="F10" s="7">
        <v>1.064E-2</v>
      </c>
      <c r="G10" s="7">
        <v>4.1489900000000004</v>
      </c>
      <c r="H10" s="7">
        <v>1.0000000000000001E-5</v>
      </c>
      <c r="I10" s="7">
        <v>47.022539999999999</v>
      </c>
      <c r="J10" s="7">
        <v>94.417619999999999</v>
      </c>
      <c r="K10" s="7"/>
      <c r="L10" s="7"/>
      <c r="M10" s="7"/>
    </row>
    <row r="11" spans="1:13" x14ac:dyDescent="0.25">
      <c r="B11" s="7">
        <v>86</v>
      </c>
      <c r="C11" s="7" t="s">
        <v>30</v>
      </c>
      <c r="D11" s="7">
        <v>0.26705000000000001</v>
      </c>
      <c r="E11" s="7">
        <v>43.268540000000002</v>
      </c>
      <c r="F11" s="7">
        <v>4.5599999999999998E-3</v>
      </c>
      <c r="G11" s="7">
        <v>4.0930200000000001</v>
      </c>
      <c r="H11" s="7">
        <v>5.3920000000000003E-2</v>
      </c>
      <c r="I11" s="7">
        <v>47.146599999999999</v>
      </c>
      <c r="J11" s="7">
        <v>94.836550000000003</v>
      </c>
      <c r="K11" s="7"/>
      <c r="L11" s="7"/>
      <c r="M11" s="7"/>
    </row>
    <row r="12" spans="1:13" x14ac:dyDescent="0.25">
      <c r="B12" s="7">
        <v>87</v>
      </c>
      <c r="C12" s="7" t="s">
        <v>30</v>
      </c>
      <c r="D12" s="7">
        <v>0.28494999999999998</v>
      </c>
      <c r="E12" s="7">
        <v>43.081200000000003</v>
      </c>
      <c r="F12" s="7">
        <v>8.09E-3</v>
      </c>
      <c r="G12" s="7">
        <v>4.1354899999999999</v>
      </c>
      <c r="H12" s="7">
        <v>8.0570000000000003E-2</v>
      </c>
      <c r="I12" s="7">
        <v>47.268479999999997</v>
      </c>
      <c r="J12" s="7">
        <v>94.873239999999996</v>
      </c>
      <c r="K12" s="7"/>
      <c r="L12" s="7"/>
      <c r="M12" s="7"/>
    </row>
    <row r="13" spans="1:13" x14ac:dyDescent="0.25">
      <c r="B13" s="7">
        <v>88</v>
      </c>
      <c r="C13" s="7" t="s">
        <v>30</v>
      </c>
      <c r="D13" s="7">
        <v>0.23955000000000001</v>
      </c>
      <c r="E13" s="7">
        <v>42.947940000000003</v>
      </c>
      <c r="F13" s="7">
        <v>2.0200000000000001E-3</v>
      </c>
      <c r="G13" s="7">
        <v>4.1377600000000001</v>
      </c>
      <c r="H13" s="7">
        <v>7.6219999999999996E-2</v>
      </c>
      <c r="I13" s="7">
        <v>47.296289999999999</v>
      </c>
      <c r="J13" s="7">
        <v>94.727429999999998</v>
      </c>
      <c r="K13" s="7"/>
      <c r="L13" s="7"/>
      <c r="M13" s="7"/>
    </row>
    <row r="14" spans="1:13" x14ac:dyDescent="0.25">
      <c r="B14" s="7">
        <v>89</v>
      </c>
      <c r="C14" s="7" t="s">
        <v>30</v>
      </c>
      <c r="D14" s="7">
        <v>0.22955</v>
      </c>
      <c r="E14" s="7">
        <v>43.276780000000002</v>
      </c>
      <c r="F14" s="7">
        <v>1.0000000000000001E-5</v>
      </c>
      <c r="G14" s="7">
        <v>4.1250099999999996</v>
      </c>
      <c r="H14" s="7">
        <v>8.5300000000000001E-2</v>
      </c>
      <c r="I14" s="7">
        <v>47.082729999999998</v>
      </c>
      <c r="J14" s="7">
        <v>94.847499999999997</v>
      </c>
      <c r="K14" s="7"/>
      <c r="L14" s="7"/>
      <c r="M14" s="7"/>
    </row>
    <row r="15" spans="1:13" x14ac:dyDescent="0.25">
      <c r="B15" s="7">
        <v>90</v>
      </c>
      <c r="C15" s="7" t="s">
        <v>30</v>
      </c>
      <c r="D15" s="7">
        <v>0.21783</v>
      </c>
      <c r="E15" s="7">
        <v>42.483759999999997</v>
      </c>
      <c r="F15" s="7">
        <v>1.6459999999999999E-2</v>
      </c>
      <c r="G15" s="7">
        <v>4.0824400000000001</v>
      </c>
      <c r="H15" s="7">
        <v>5.8389999999999997E-2</v>
      </c>
      <c r="I15" s="7">
        <v>47.289670000000001</v>
      </c>
      <c r="J15" s="7">
        <v>94.155349999999999</v>
      </c>
      <c r="K15" s="7"/>
      <c r="L15" s="7"/>
      <c r="M15" s="7"/>
    </row>
    <row r="16" spans="1:13" ht="15.75" thickBot="1" x14ac:dyDescent="0.3">
      <c r="B16" s="7">
        <v>91</v>
      </c>
      <c r="C16" s="7" t="s">
        <v>30</v>
      </c>
      <c r="D16" s="7">
        <v>0.18295</v>
      </c>
      <c r="E16" s="7">
        <v>42.466769999999997</v>
      </c>
      <c r="F16" s="7">
        <v>2.9770000000000001E-2</v>
      </c>
      <c r="G16" s="7">
        <v>4.0307199999999996</v>
      </c>
      <c r="H16" s="7">
        <v>1.0000000000000001E-5</v>
      </c>
      <c r="I16" s="7">
        <v>47.063429999999997</v>
      </c>
      <c r="J16" s="7">
        <v>93.838579999999993</v>
      </c>
      <c r="K16" s="7"/>
      <c r="L16" s="7"/>
      <c r="M16" s="7"/>
    </row>
    <row r="17" spans="2:13" x14ac:dyDescent="0.25">
      <c r="B17" s="13" t="s">
        <v>4</v>
      </c>
      <c r="C17" s="14"/>
      <c r="D17" s="14">
        <f>AVERAGE(D5:D16)</f>
        <v>0.23262083333333336</v>
      </c>
      <c r="E17" s="14">
        <f>AVERAGE(E5:E16)</f>
        <v>42.897919999999999</v>
      </c>
      <c r="F17" s="14">
        <f>AVERAGE(F5:F16)</f>
        <v>1.3038333333333331E-2</v>
      </c>
      <c r="G17" s="14">
        <f>AVERAGE(G5:G16)</f>
        <v>4.0955524999999993</v>
      </c>
      <c r="H17" s="14">
        <f t="shared" ref="H17:J17" si="0">AVERAGE(H5:H16)</f>
        <v>6.0896666666666661E-2</v>
      </c>
      <c r="I17" s="14">
        <f t="shared" si="0"/>
        <v>47.255526666666668</v>
      </c>
      <c r="J17" s="14">
        <f t="shared" si="0"/>
        <v>94.577335000000019</v>
      </c>
      <c r="K17" s="7"/>
      <c r="L17" s="7"/>
      <c r="M17" s="7"/>
    </row>
    <row r="18" spans="2:13" x14ac:dyDescent="0.25">
      <c r="B18" s="7" t="s">
        <v>5</v>
      </c>
      <c r="D18" s="12">
        <f>STDEV(D5:D16)</f>
        <v>3.1810227760132412E-2</v>
      </c>
      <c r="E18" s="12">
        <f>STDEV(E5:E16)</f>
        <v>0.2828468968123295</v>
      </c>
      <c r="F18" s="12">
        <f>STDEV(F5:F16)</f>
        <v>9.4842192694768093E-3</v>
      </c>
      <c r="G18" s="12">
        <f>STDEV(G5:G16)</f>
        <v>3.8599142506961635E-2</v>
      </c>
      <c r="H18" s="12">
        <f t="shared" ref="H18:J18" si="1">STDEV(H5:H16)</f>
        <v>3.8643636976711686E-2</v>
      </c>
      <c r="I18" s="12">
        <f t="shared" si="1"/>
        <v>0.19528265064368738</v>
      </c>
      <c r="J18" s="12">
        <f t="shared" si="1"/>
        <v>0.39709471811464175</v>
      </c>
      <c r="K18" s="7"/>
      <c r="L18" s="7"/>
      <c r="M18" s="7"/>
    </row>
    <row r="19" spans="2:13" x14ac:dyDescent="0.25">
      <c r="H19" s="7"/>
      <c r="I19" s="7"/>
      <c r="J19" s="7"/>
      <c r="K19" s="7"/>
      <c r="L19" s="7"/>
      <c r="M19" s="7"/>
    </row>
    <row r="20" spans="2:13" x14ac:dyDescent="0.25">
      <c r="J20" s="19"/>
      <c r="M20" s="7"/>
    </row>
    <row r="21" spans="2:13" ht="15.75" thickBot="1" x14ac:dyDescent="0.3">
      <c r="B21" s="1" t="s">
        <v>0</v>
      </c>
      <c r="C21" s="1" t="s">
        <v>6</v>
      </c>
      <c r="D21" s="1" t="s">
        <v>7</v>
      </c>
      <c r="E21" s="1" t="s">
        <v>8</v>
      </c>
      <c r="F21" s="1" t="s">
        <v>9</v>
      </c>
      <c r="G21" s="1" t="s">
        <v>10</v>
      </c>
      <c r="H21" s="1" t="s">
        <v>11</v>
      </c>
      <c r="I21" s="16"/>
      <c r="M21" s="7"/>
    </row>
    <row r="22" spans="2:13" ht="15.75" x14ac:dyDescent="0.3">
      <c r="B22" s="2" t="s">
        <v>19</v>
      </c>
      <c r="C22" s="18">
        <f>E17</f>
        <v>42.897919999999999</v>
      </c>
      <c r="D22" s="18">
        <v>60.08</v>
      </c>
      <c r="E22" s="2">
        <f t="shared" ref="E22" si="2">C22/D22</f>
        <v>0.71401331557922765</v>
      </c>
      <c r="F22" s="2">
        <f t="shared" ref="F22" si="3">2*E22</f>
        <v>1.4280266311584553</v>
      </c>
      <c r="G22" s="2">
        <f>F22*$D$37</f>
        <v>16.125793969787377</v>
      </c>
      <c r="H22" s="18">
        <f t="shared" ref="H22" si="4">G22/2</f>
        <v>8.0628969848936887</v>
      </c>
      <c r="I22" s="16"/>
      <c r="M22" s="7"/>
    </row>
    <row r="23" spans="2:13" x14ac:dyDescent="0.25">
      <c r="B23" s="3" t="s">
        <v>26</v>
      </c>
      <c r="C23" s="4">
        <f>F17</f>
        <v>1.3038333333333331E-2</v>
      </c>
      <c r="D23" s="4">
        <v>71.849999999999994</v>
      </c>
      <c r="E23" s="3">
        <f t="shared" ref="E23:E29" si="5">C23/D23</f>
        <v>1.8146601716539083E-4</v>
      </c>
      <c r="F23" s="3">
        <f t="shared" ref="F23:F29" si="6">E23*1</f>
        <v>1.8146601716539083E-4</v>
      </c>
      <c r="G23" s="2">
        <f t="shared" ref="G23:G29" si="7">F23*$D$37</f>
        <v>2.0491799953010043E-3</v>
      </c>
      <c r="H23" s="4">
        <f>G23</f>
        <v>2.0491799953010043E-3</v>
      </c>
      <c r="I23" s="21"/>
      <c r="J23" s="22"/>
    </row>
    <row r="24" spans="2:13" x14ac:dyDescent="0.25">
      <c r="B24" s="23" t="s">
        <v>29</v>
      </c>
      <c r="C24" s="4">
        <f>I17</f>
        <v>47.255526666666668</v>
      </c>
      <c r="D24" s="5">
        <v>79.539400000000001</v>
      </c>
      <c r="E24" s="3">
        <f t="shared" si="5"/>
        <v>0.59411469871116285</v>
      </c>
      <c r="F24" s="3">
        <f t="shared" si="6"/>
        <v>0.59411469871116285</v>
      </c>
      <c r="G24" s="2">
        <f t="shared" si="7"/>
        <v>6.7089583743032062</v>
      </c>
      <c r="H24" s="4">
        <f>G24</f>
        <v>6.7089583743032062</v>
      </c>
      <c r="I24" s="21"/>
      <c r="J24" s="22"/>
    </row>
    <row r="25" spans="2:13" x14ac:dyDescent="0.25">
      <c r="B25" s="23" t="s">
        <v>28</v>
      </c>
      <c r="C25" s="4">
        <f>H17</f>
        <v>6.0896666666666661E-2</v>
      </c>
      <c r="D25" s="5">
        <v>103.62</v>
      </c>
      <c r="E25" s="3">
        <f t="shared" si="5"/>
        <v>5.876922087113169E-4</v>
      </c>
      <c r="F25" s="3">
        <f t="shared" si="6"/>
        <v>5.876922087113169E-4</v>
      </c>
      <c r="G25" s="2">
        <f t="shared" si="7"/>
        <v>6.6364332909113659E-3</v>
      </c>
      <c r="H25" s="4">
        <f t="shared" ref="H25" si="8">G25</f>
        <v>6.6364332909113659E-3</v>
      </c>
      <c r="I25" s="21"/>
      <c r="J25" s="22"/>
    </row>
    <row r="26" spans="2:13" ht="15.75" x14ac:dyDescent="0.3">
      <c r="B26" s="23" t="s">
        <v>31</v>
      </c>
      <c r="C26" s="4">
        <v>1.65</v>
      </c>
      <c r="D26" s="5">
        <v>29.877400000000002</v>
      </c>
      <c r="E26" s="3">
        <f t="shared" si="5"/>
        <v>5.5225688982307689E-2</v>
      </c>
      <c r="F26" s="3">
        <f t="shared" si="6"/>
        <v>5.5225688982307689E-2</v>
      </c>
      <c r="G26" s="2">
        <f t="shared" si="7"/>
        <v>0.62362848348689748</v>
      </c>
      <c r="H26" s="4">
        <f t="shared" ref="H26:H28" si="9">2*G26</f>
        <v>1.247256966973795</v>
      </c>
      <c r="I26" s="21"/>
      <c r="J26" s="22"/>
    </row>
    <row r="27" spans="2:13" ht="15.75" x14ac:dyDescent="0.3">
      <c r="B27" s="3" t="s">
        <v>32</v>
      </c>
      <c r="C27" s="4">
        <f>D17</f>
        <v>0.23262083333333336</v>
      </c>
      <c r="D27" s="5">
        <v>61.98</v>
      </c>
      <c r="E27" s="3">
        <f t="shared" si="5"/>
        <v>3.7531596213832424E-3</v>
      </c>
      <c r="F27" s="3">
        <f t="shared" si="6"/>
        <v>3.7531596213832424E-3</v>
      </c>
      <c r="G27" s="2">
        <f t="shared" si="7"/>
        <v>4.2382037890325387E-2</v>
      </c>
      <c r="H27" s="4">
        <f t="shared" si="9"/>
        <v>8.4764075780650774E-2</v>
      </c>
      <c r="I27" s="21"/>
      <c r="J27" s="22"/>
    </row>
    <row r="28" spans="2:13" ht="15.75" x14ac:dyDescent="0.3">
      <c r="B28" s="3" t="s">
        <v>33</v>
      </c>
      <c r="C28" s="4">
        <f>G17</f>
        <v>4.0955524999999993</v>
      </c>
      <c r="D28" s="5">
        <v>94.2</v>
      </c>
      <c r="E28" s="3">
        <f t="shared" si="5"/>
        <v>4.3477202760084918E-2</v>
      </c>
      <c r="F28" s="3">
        <f t="shared" si="6"/>
        <v>4.3477202760084918E-2</v>
      </c>
      <c r="G28" s="2">
        <f t="shared" si="7"/>
        <v>0.49096032160341779</v>
      </c>
      <c r="H28" s="4">
        <f t="shared" si="9"/>
        <v>0.98192064320683559</v>
      </c>
      <c r="I28" s="21"/>
      <c r="J28" s="22"/>
    </row>
    <row r="29" spans="2:13" ht="15.75" x14ac:dyDescent="0.3">
      <c r="B29" s="3" t="s">
        <v>20</v>
      </c>
      <c r="C29" s="4">
        <v>3.19</v>
      </c>
      <c r="D29" s="5">
        <v>18.015000000000001</v>
      </c>
      <c r="E29" s="3">
        <f t="shared" si="5"/>
        <v>0.17707466000555092</v>
      </c>
      <c r="F29" s="3">
        <f t="shared" si="6"/>
        <v>0.17707466000555092</v>
      </c>
      <c r="G29" s="2">
        <f t="shared" si="7"/>
        <v>1.9995911996425628</v>
      </c>
      <c r="H29" s="4">
        <f t="shared" ref="H29" si="10">2*G29</f>
        <v>3.9991823992851256</v>
      </c>
      <c r="I29" s="21"/>
      <c r="J29" s="22"/>
    </row>
    <row r="30" spans="2:13" x14ac:dyDescent="0.25">
      <c r="B30" s="6" t="s">
        <v>12</v>
      </c>
      <c r="C30" s="15">
        <f>SUM(C22:C29)</f>
        <v>99.395554999999987</v>
      </c>
      <c r="D30" s="7"/>
      <c r="E30" s="7"/>
      <c r="F30" s="3">
        <f>SUM(F22:F29)</f>
        <v>2.3024411994648215</v>
      </c>
      <c r="G30" s="7"/>
      <c r="H30" s="7"/>
      <c r="I30" s="21"/>
    </row>
    <row r="31" spans="2:13" x14ac:dyDescent="0.25">
      <c r="I31" s="21"/>
    </row>
    <row r="32" spans="2:13" x14ac:dyDescent="0.25">
      <c r="I32" s="7"/>
    </row>
    <row r="35" spans="2:13" x14ac:dyDescent="0.25">
      <c r="B35" s="9" t="s">
        <v>13</v>
      </c>
      <c r="C35" s="10"/>
      <c r="D35" s="11">
        <v>26</v>
      </c>
    </row>
    <row r="36" spans="2:13" x14ac:dyDescent="0.25">
      <c r="B36" s="10"/>
      <c r="C36" s="10"/>
      <c r="D36" s="10"/>
    </row>
    <row r="37" spans="2:13" x14ac:dyDescent="0.25">
      <c r="B37" s="10" t="s">
        <v>14</v>
      </c>
      <c r="C37" s="10"/>
      <c r="D37" s="10">
        <f>D35/F30</f>
        <v>11.292362213655414</v>
      </c>
    </row>
    <row r="41" spans="2:13" ht="20.25" x14ac:dyDescent="0.35">
      <c r="B41" s="8" t="s">
        <v>15</v>
      </c>
      <c r="C41" s="7"/>
      <c r="D41" s="17" t="s">
        <v>42</v>
      </c>
      <c r="I41" s="19"/>
    </row>
    <row r="42" spans="2:13" ht="20.25" x14ac:dyDescent="0.35">
      <c r="B42" s="8" t="s">
        <v>16</v>
      </c>
      <c r="C42" s="7"/>
      <c r="D42" s="17" t="s">
        <v>49</v>
      </c>
    </row>
    <row r="43" spans="2:13" x14ac:dyDescent="0.25">
      <c r="D43" s="12" t="s">
        <v>50</v>
      </c>
    </row>
    <row r="47" spans="2:13" x14ac:dyDescent="0.25">
      <c r="H47" s="12" t="s">
        <v>39</v>
      </c>
      <c r="I47" s="12" t="s">
        <v>34</v>
      </c>
      <c r="J47" s="12" t="s">
        <v>35</v>
      </c>
      <c r="K47" s="12" t="s">
        <v>36</v>
      </c>
      <c r="L47" s="12" t="s">
        <v>37</v>
      </c>
      <c r="M47" s="12" t="s">
        <v>38</v>
      </c>
    </row>
    <row r="48" spans="2:13" x14ac:dyDescent="0.25">
      <c r="H48" s="12">
        <v>1</v>
      </c>
      <c r="I48" s="12">
        <v>1</v>
      </c>
      <c r="J48" s="12">
        <v>2</v>
      </c>
      <c r="K48" s="12">
        <v>4</v>
      </c>
      <c r="L48" s="12">
        <v>-2</v>
      </c>
      <c r="M48" s="12">
        <v>-1</v>
      </c>
    </row>
    <row r="49" spans="1:15" x14ac:dyDescent="0.25">
      <c r="H49" s="12">
        <v>1</v>
      </c>
      <c r="I49" s="12">
        <v>1</v>
      </c>
      <c r="J49" s="12">
        <v>7</v>
      </c>
      <c r="K49" s="12">
        <v>8</v>
      </c>
      <c r="L49" s="12">
        <v>22</v>
      </c>
      <c r="M49" s="12">
        <v>4</v>
      </c>
    </row>
    <row r="50" spans="1:15" x14ac:dyDescent="0.25">
      <c r="A50" s="7" t="s">
        <v>23</v>
      </c>
      <c r="B50" s="7"/>
      <c r="C50" s="7"/>
      <c r="D50" s="7"/>
      <c r="E50" s="7"/>
      <c r="F50" s="7"/>
      <c r="G50" s="7"/>
      <c r="H50" s="12">
        <f>H48*H49</f>
        <v>1</v>
      </c>
      <c r="I50" s="12">
        <f t="shared" ref="I50:M50" si="11">I48*I49</f>
        <v>1</v>
      </c>
      <c r="J50" s="12">
        <f t="shared" si="11"/>
        <v>14</v>
      </c>
      <c r="K50" s="12">
        <f t="shared" si="11"/>
        <v>32</v>
      </c>
      <c r="L50" s="12">
        <f t="shared" si="11"/>
        <v>-44</v>
      </c>
      <c r="M50" s="12">
        <f t="shared" si="11"/>
        <v>-4</v>
      </c>
    </row>
    <row r="51" spans="1:15" x14ac:dyDescent="0.25">
      <c r="A51" s="7" t="s">
        <v>24</v>
      </c>
      <c r="K51" s="12">
        <f>H50+I50+J50+K50</f>
        <v>48</v>
      </c>
      <c r="M51" s="12">
        <f>L50+M50</f>
        <v>-48</v>
      </c>
    </row>
    <row r="53" spans="1:15" x14ac:dyDescent="0.25">
      <c r="A53" s="7" t="s">
        <v>17</v>
      </c>
    </row>
    <row r="54" spans="1:15" x14ac:dyDescent="0.25">
      <c r="A54" s="7" t="s">
        <v>21</v>
      </c>
      <c r="H54" s="12" t="s">
        <v>39</v>
      </c>
      <c r="I54" s="12" t="s">
        <v>40</v>
      </c>
      <c r="J54" s="12" t="s">
        <v>34</v>
      </c>
      <c r="K54" s="12" t="s">
        <v>35</v>
      </c>
      <c r="L54" s="12" t="s">
        <v>41</v>
      </c>
      <c r="M54" s="12" t="s">
        <v>36</v>
      </c>
      <c r="N54" s="12" t="s">
        <v>37</v>
      </c>
      <c r="O54" s="12" t="s">
        <v>38</v>
      </c>
    </row>
    <row r="55" spans="1:15" x14ac:dyDescent="0.25">
      <c r="A55" s="7" t="s">
        <v>43</v>
      </c>
      <c r="H55" s="12">
        <v>1</v>
      </c>
      <c r="I55" s="12">
        <v>2</v>
      </c>
      <c r="J55" s="12">
        <v>1</v>
      </c>
      <c r="K55" s="12">
        <v>2</v>
      </c>
      <c r="L55" s="12">
        <v>1</v>
      </c>
      <c r="M55" s="12">
        <v>4</v>
      </c>
      <c r="N55" s="12">
        <v>-2</v>
      </c>
      <c r="O55" s="12">
        <v>-1</v>
      </c>
    </row>
    <row r="56" spans="1:15" x14ac:dyDescent="0.25">
      <c r="A56" s="7" t="s">
        <v>44</v>
      </c>
      <c r="F56" s="22"/>
      <c r="G56" s="22"/>
      <c r="H56" s="22">
        <f>H28</f>
        <v>0.98192064320683559</v>
      </c>
      <c r="I56" s="22">
        <f>H25</f>
        <v>6.6364332909113659E-3</v>
      </c>
      <c r="J56" s="22">
        <f>H26</f>
        <v>1.247256966973795</v>
      </c>
      <c r="K56" s="22">
        <f>H24</f>
        <v>6.7089583743032062</v>
      </c>
      <c r="L56" s="22">
        <f>H27</f>
        <v>8.4764075780650774E-2</v>
      </c>
      <c r="M56" s="22">
        <f>H22</f>
        <v>8.0628969848936887</v>
      </c>
      <c r="N56" s="12">
        <v>22</v>
      </c>
      <c r="O56" s="12">
        <v>4</v>
      </c>
    </row>
    <row r="57" spans="1:15" x14ac:dyDescent="0.25">
      <c r="A57" s="7" t="s">
        <v>22</v>
      </c>
      <c r="H57" s="12">
        <f>H55*H56</f>
        <v>0.98192064320683559</v>
      </c>
      <c r="I57" s="12">
        <f>I55*I56</f>
        <v>1.3272866581822732E-2</v>
      </c>
      <c r="J57" s="12">
        <f t="shared" ref="J57" si="12">J55*J56</f>
        <v>1.247256966973795</v>
      </c>
      <c r="K57" s="12">
        <f t="shared" ref="K57:L57" si="13">K55*K56</f>
        <v>13.417916748606412</v>
      </c>
      <c r="L57" s="12">
        <f t="shared" si="13"/>
        <v>8.4764075780650774E-2</v>
      </c>
      <c r="M57" s="12">
        <f t="shared" ref="M57" si="14">M55*M56</f>
        <v>32.251587939574755</v>
      </c>
      <c r="N57" s="12">
        <f t="shared" ref="N57" si="15">N55*N56</f>
        <v>-44</v>
      </c>
      <c r="O57" s="12">
        <f t="shared" ref="O57" si="16">O55*O56</f>
        <v>-4</v>
      </c>
    </row>
    <row r="58" spans="1:15" x14ac:dyDescent="0.25">
      <c r="A58" s="7" t="s">
        <v>45</v>
      </c>
      <c r="M58" s="22">
        <f>H57+J57+K57+M57+I57+L57</f>
        <v>47.996719240724268</v>
      </c>
      <c r="O58" s="12">
        <f>N57+O57</f>
        <v>-48</v>
      </c>
    </row>
    <row r="59" spans="1:15" x14ac:dyDescent="0.25">
      <c r="A59" s="7" t="s">
        <v>46</v>
      </c>
    </row>
    <row r="60" spans="1:15" x14ac:dyDescent="0.25">
      <c r="A60" s="7" t="s">
        <v>47</v>
      </c>
    </row>
    <row r="61" spans="1:15" x14ac:dyDescent="0.25">
      <c r="A61" s="7" t="s">
        <v>48</v>
      </c>
    </row>
    <row r="65" spans="9:11" x14ac:dyDescent="0.25">
      <c r="I65" s="20"/>
      <c r="K65" s="20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R150013</vt:lpstr>
      <vt:lpstr>'R150013'!Print_Area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</cp:lastModifiedBy>
  <cp:lastPrinted>2014-10-02T23:35:20Z</cp:lastPrinted>
  <dcterms:created xsi:type="dcterms:W3CDTF">2013-02-13T18:48:10Z</dcterms:created>
  <dcterms:modified xsi:type="dcterms:W3CDTF">2015-02-13T20:24:15Z</dcterms:modified>
</cp:coreProperties>
</file>