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<sst xmlns="http://schemas.openxmlformats.org/spreadsheetml/2006/main" count="46" uniqueCount="41">
  <si>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</si>
  <si>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</si>
  <si>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</si>
  <si>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</si>
  <si>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</si>
  <si>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</si>
  <si>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</si>
  <si>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</si>
  <si>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</si>
  <si>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</si>
  <si>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</si>
  <si>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</si>
  <si>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</si>
  <si>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</si>
  <si>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MnO</t>
  </si>
  <si>
    <t>Oxygen Factor Calculation:</t>
  </si>
  <si>
    <t>F is factor for anion proportion calculation</t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</si>
  <si>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</si>
  <si>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</si>
  <si>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Li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</si>
  <si>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BeO</t>
  </si>
  <si>
    <t>Sample Description: LaFontite R140074</t>
  </si>
  <si>
    <t>Point#</t>
  </si>
  <si>
    <t>Comment</t>
  </si>
  <si>
    <t>Al2O3</t>
  </si>
  <si>
    <t>P2O5</t>
  </si>
  <si>
    <t>Total</t>
  </si>
  <si>
    <t>lefangite from r060954</t>
  </si>
  <si>
    <t>lefangite from r060955</t>
  </si>
  <si>
    <t>lefangite from r060956</t>
  </si>
  <si>
    <t>lefangite from r060957</t>
  </si>
  <si>
    <t>lefangite from r060958</t>
  </si>
  <si>
    <t>lefangite from r060959</t>
  </si>
  <si>
    <t>lefangite from r060960</t>
  </si>
  <si>
    <t>lefangite from r060961</t>
  </si>
  <si>
    <t>lefangite from r060962</t>
  </si>
  <si>
    <t>lefangite from r060963</t>
  </si>
  <si>
    <t>Average</t>
  </si>
  <si>
    <t>St. Dev.</t>
  </si>
  <si>
    <r>
      <t>Empirical formula:     (Fe</t>
    </r>
    <r>
      <rPr>
        <vertAlign val="subscript"/>
        <sz val="18"/>
        <rFont val="Arial"/>
        <family val="2"/>
      </rPr>
      <t>1.02</t>
    </r>
    <r>
      <rPr>
        <sz val="18"/>
        <rFont val="Arial"/>
        <family val="2"/>
      </rPr>
      <t>Mn</t>
    </r>
    <r>
      <rPr>
        <vertAlign val="subscript"/>
        <sz val="18"/>
        <rFont val="Arial"/>
        <family val="2"/>
      </rPr>
      <t>0.81</t>
    </r>
    <r>
      <rPr>
        <sz val="18"/>
        <rFont val="Arial"/>
        <family val="2"/>
      </rPr>
      <t>Mg</t>
    </r>
    <r>
      <rPr>
        <vertAlign val="subscript"/>
        <sz val="18"/>
        <rFont val="Arial"/>
        <family val="2"/>
      </rPr>
      <t>0.04</t>
    </r>
    <r>
      <rPr>
        <sz val="18"/>
        <rFont val="Arial"/>
        <family val="2"/>
      </rPr>
      <t>Ca</t>
    </r>
    <r>
      <rPr>
        <vertAlign val="subscript"/>
        <sz val="18"/>
        <rFont val="Arial"/>
        <family val="2"/>
      </rPr>
      <t>0.13</t>
    </r>
    <r>
      <rPr>
        <sz val="18"/>
        <rFont val="Arial"/>
        <family val="2"/>
      </rPr>
      <t>)</t>
    </r>
    <r>
      <rPr>
        <vertAlign val="subscript"/>
        <sz val="18"/>
        <rFont val="Arial"/>
        <family val="2"/>
      </rPr>
      <t>Σ=2.00</t>
    </r>
    <r>
      <rPr>
        <sz val="18"/>
        <rFont val="Arial"/>
        <family val="2"/>
      </rPr>
      <t>Al</t>
    </r>
    <r>
      <rPr>
        <vertAlign val="subscript"/>
        <sz val="18"/>
        <rFont val="Arial"/>
        <family val="2"/>
      </rPr>
      <t>1.99</t>
    </r>
    <r>
      <rPr>
        <sz val="18"/>
        <rFont val="Arial"/>
        <family val="2"/>
      </rPr>
      <t>(Be</t>
    </r>
    <r>
      <rPr>
        <vertAlign val="subscript"/>
        <sz val="18"/>
        <rFont val="Arial"/>
        <family val="2"/>
      </rPr>
      <t>1.02</t>
    </r>
    <r>
      <rPr>
        <sz val="18"/>
        <rFont val="Arial"/>
        <family val="2"/>
      </rPr>
      <t>Li</t>
    </r>
    <r>
      <rPr>
        <vertAlign val="subscript"/>
        <sz val="18"/>
        <rFont val="Arial"/>
        <family val="2"/>
      </rPr>
      <t>0.08</t>
    </r>
    <r>
      <rPr>
        <sz val="18"/>
        <rFont val="Arial"/>
        <family val="2"/>
      </rPr>
      <t>)(P</t>
    </r>
    <r>
      <rPr>
        <vertAlign val="subscript"/>
        <sz val="18"/>
        <rFont val="Arial"/>
        <family val="2"/>
      </rPr>
      <t>0.99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4</t>
    </r>
    <r>
      <rPr>
        <sz val="18"/>
        <rFont val="Arial"/>
        <family val="2"/>
      </rPr>
      <t>)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(OH)</t>
    </r>
    <r>
      <rPr>
        <vertAlign val="subscript"/>
        <sz val="18"/>
        <rFont val="Arial"/>
        <family val="2"/>
      </rPr>
      <t>6</t>
    </r>
  </si>
  <si>
    <r>
      <t>Ideal formula:             Fe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Al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Be(PO</t>
    </r>
    <r>
      <rPr>
        <vertAlign val="subscript"/>
        <sz val="18"/>
        <rFont val="Arial"/>
        <family val="2"/>
      </rPr>
      <t>4</t>
    </r>
    <r>
      <rPr>
        <sz val="18"/>
        <rFont val="Arial"/>
        <family val="2"/>
      </rPr>
      <t>)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(OH)</t>
    </r>
    <r>
      <rPr>
        <vertAlign val="subscript"/>
        <sz val="1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</si>
</sst>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vertAlign val="subscript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ht="12.75">
      <c r="A1" s="1"/>
    </row>
    <row r="2" ht="12.75">
      <c r="A2" s="1"/>
    </row>
    <row r="3" spans="1:4" ht="12.75">
      <c r="A3" s="15" t="s">
        <v>21</v>
      </c>
      <c r="B3" s="5"/>
      <c r="C3" s="5"/>
      <c r="D3" s="5"/>
    </row>
    <row r="5" spans="1:7" ht="13.5" thickBot="1">
      <c r="A5" s="4" t="s">
        <v>0</v>
      </c>
      <c r="B5" s="4" t="s">
        <v>1</v>
      </c>
      <c r="C5" s="4" t="s">
        <v>5</v>
      </c>
      <c r="D5" s="4" t="s">
        <v>2</v>
      </c>
      <c r="E5" s="4" t="s">
        <v>3</v>
      </c>
      <c r="F5" s="4" t="s">
        <v>17</v>
      </c>
      <c r="G5" s="4" t="s">
        <v>4</v>
      </c>
    </row>
    <row r="6" spans="1:7" ht="15.75">
      <c r="A6" s="2" t="s">
        <v>10</v>
      </c>
      <c r="B6" s="11">
        <v>22</v>
      </c>
      <c r="C6" s="11">
        <v>101.94</v>
      </c>
      <c r="D6" s="2">
        <f aca="true" t="shared" si="0" ref="D6:D13">B6/C6</f>
        <v>0.2158132234647832</v>
      </c>
      <c r="E6" s="2">
        <f>3*D6</f>
        <v>0.6474396703943497</v>
      </c>
      <c r="F6" s="3">
        <f aca="true" t="shared" si="1" ref="F6:F14">E6*$D$22</f>
        <v>2.978828196068158</v>
      </c>
      <c r="G6" s="11">
        <f>F6*2/3</f>
        <v>1.9858854640454389</v>
      </c>
    </row>
    <row r="7" spans="1:7" ht="12.75">
      <c r="A7" s="2" t="s">
        <v>8</v>
      </c>
      <c r="B7" s="11">
        <v>15.91</v>
      </c>
      <c r="C7" s="11">
        <v>71.85</v>
      </c>
      <c r="D7" s="2">
        <f t="shared" si="0"/>
        <v>0.22143354210160057</v>
      </c>
      <c r="E7" s="2">
        <f aca="true" t="shared" si="2" ref="E7:E13">D7*1</f>
        <v>0.22143354210160057</v>
      </c>
      <c r="F7" s="3">
        <f t="shared" si="1"/>
        <v>1.018801455841792</v>
      </c>
      <c r="G7" s="11">
        <f>F7</f>
        <v>1.018801455841792</v>
      </c>
    </row>
    <row r="8" spans="1:7" ht="12.75">
      <c r="A8" s="2" t="s">
        <v>14</v>
      </c>
      <c r="B8" s="11">
        <v>12.46</v>
      </c>
      <c r="C8" s="11">
        <v>70.94</v>
      </c>
      <c r="D8" s="2">
        <f t="shared" si="0"/>
        <v>0.17564138708767973</v>
      </c>
      <c r="E8" s="2">
        <f t="shared" si="2"/>
        <v>0.17564138708767973</v>
      </c>
      <c r="F8" s="3">
        <f t="shared" si="1"/>
        <v>0.8081147019221456</v>
      </c>
      <c r="G8" s="11">
        <f>F8</f>
        <v>0.8081147019221456</v>
      </c>
    </row>
    <row r="9" spans="1:7" ht="12.75">
      <c r="A9" s="2" t="s">
        <v>7</v>
      </c>
      <c r="B9" s="11">
        <v>0.33</v>
      </c>
      <c r="C9" s="12">
        <v>40.3114</v>
      </c>
      <c r="D9" s="2">
        <f t="shared" si="0"/>
        <v>0.008186269888914799</v>
      </c>
      <c r="E9" s="2">
        <f t="shared" si="2"/>
        <v>0.008186269888914799</v>
      </c>
      <c r="F9" s="3">
        <f t="shared" si="1"/>
        <v>0.03766450015469421</v>
      </c>
      <c r="G9" s="11">
        <f>F9</f>
        <v>0.03766450015469421</v>
      </c>
    </row>
    <row r="10" spans="1:7" ht="12.75">
      <c r="A10" s="14" t="s">
        <v>20</v>
      </c>
      <c r="B10" s="11">
        <v>5.55</v>
      </c>
      <c r="C10" s="12">
        <v>25.0116</v>
      </c>
      <c r="D10" s="2">
        <f t="shared" si="0"/>
        <v>0.22189703977354505</v>
      </c>
      <c r="E10" s="2">
        <f t="shared" si="2"/>
        <v>0.22189703977354505</v>
      </c>
      <c r="F10" s="3">
        <f t="shared" si="1"/>
        <v>1.020933978758034</v>
      </c>
      <c r="G10" s="11">
        <f>F10</f>
        <v>1.020933978758034</v>
      </c>
    </row>
    <row r="11" spans="1:7" ht="12.75">
      <c r="A11" s="2" t="s">
        <v>6</v>
      </c>
      <c r="B11" s="11">
        <v>1.57</v>
      </c>
      <c r="C11" s="12">
        <v>56.08</v>
      </c>
      <c r="D11" s="2">
        <f t="shared" si="0"/>
        <v>0.027995720399429387</v>
      </c>
      <c r="E11" s="2">
        <f t="shared" si="2"/>
        <v>0.027995720399429387</v>
      </c>
      <c r="F11" s="3">
        <f t="shared" si="1"/>
        <v>0.12880650523664386</v>
      </c>
      <c r="G11" s="11">
        <f>F11</f>
        <v>0.12880650523664386</v>
      </c>
    </row>
    <row r="12" spans="1:7" ht="15.75">
      <c r="A12" s="14" t="s">
        <v>19</v>
      </c>
      <c r="B12" s="11">
        <v>0.26</v>
      </c>
      <c r="C12" s="12">
        <v>29.8774</v>
      </c>
      <c r="D12" s="2">
        <f t="shared" si="0"/>
        <v>0.008702229779030304</v>
      </c>
      <c r="E12" s="2">
        <f t="shared" si="2"/>
        <v>0.008702229779030304</v>
      </c>
      <c r="F12" s="3">
        <f t="shared" si="1"/>
        <v>0.04003839835555693</v>
      </c>
      <c r="G12" s="11">
        <f>2*F12</f>
        <v>0.08007679671111385</v>
      </c>
    </row>
    <row r="13" spans="1:7" ht="15.75">
      <c r="A13" s="2" t="s">
        <v>18</v>
      </c>
      <c r="B13" s="11">
        <v>11.75</v>
      </c>
      <c r="C13" s="12">
        <v>18.015</v>
      </c>
      <c r="D13" s="2">
        <f t="shared" si="0"/>
        <v>0.6522342492367471</v>
      </c>
      <c r="E13" s="2">
        <f t="shared" si="2"/>
        <v>0.6522342492367471</v>
      </c>
      <c r="F13" s="3">
        <f t="shared" si="1"/>
        <v>3.0008877443119446</v>
      </c>
      <c r="G13" s="11">
        <f>2*F13</f>
        <v>6.001775488623889</v>
      </c>
    </row>
    <row r="14" spans="1:7" ht="15.75">
      <c r="A14" s="2" t="s">
        <v>9</v>
      </c>
      <c r="B14" s="11">
        <v>30.64</v>
      </c>
      <c r="C14" s="11">
        <v>141.94</v>
      </c>
      <c r="D14" s="2">
        <f>B14/C14</f>
        <v>0.21586585881358322</v>
      </c>
      <c r="E14" s="2">
        <f>5*D14</f>
        <v>1.0793292940679162</v>
      </c>
      <c r="F14" s="3">
        <f t="shared" si="1"/>
        <v>4.965924519351029</v>
      </c>
      <c r="G14" s="11">
        <f>F14*2/5</f>
        <v>1.9863698077404117</v>
      </c>
    </row>
    <row r="15" spans="1:5" ht="12.75">
      <c r="A15" s="13" t="s">
        <v>11</v>
      </c>
      <c r="B15" s="16">
        <f>SUM(B6:B14)</f>
        <v>100.46999999999998</v>
      </c>
      <c r="E15">
        <f>SUM(E6:E14)</f>
        <v>3.042859402729213</v>
      </c>
    </row>
    <row r="17" spans="5:7" ht="12.75">
      <c r="E17" s="10" t="s">
        <v>12</v>
      </c>
      <c r="F17" s="6"/>
      <c r="G17" s="9">
        <v>14</v>
      </c>
    </row>
    <row r="21" spans="3:6" ht="12.75">
      <c r="C21" s="7" t="s">
        <v>15</v>
      </c>
      <c r="D21" s="7"/>
      <c r="E21" s="7"/>
      <c r="F21" s="7"/>
    </row>
    <row r="22" spans="3:6" ht="12.75">
      <c r="C22" s="8" t="s">
        <v>13</v>
      </c>
      <c r="D22" s="7">
        <f>G17/E15</f>
        <v>4.600935550108909</v>
      </c>
      <c r="E22" s="7"/>
      <c r="F22" s="7"/>
    </row>
    <row r="23" spans="3:6" ht="12.75">
      <c r="C23" s="7"/>
      <c r="D23" s="7"/>
      <c r="E23" s="7"/>
      <c r="F23" s="7"/>
    </row>
    <row r="24" spans="3:6" ht="12.75">
      <c r="C24" s="7" t="s">
        <v>16</v>
      </c>
      <c r="D24" s="7"/>
      <c r="E24" s="7"/>
      <c r="F24" s="7"/>
    </row>
    <row r="27" ht="24.75">
      <c r="A27" s="17" t="s">
        <v>40</v>
      </c>
    </row>
    <row r="29" spans="1:8" ht="24.75">
      <c r="A29" s="17" t="s">
        <v>39</v>
      </c>
      <c r="B29" s="17"/>
      <c r="C29" s="17"/>
      <c r="D29" s="17"/>
      <c r="E29" s="17"/>
      <c r="F29" s="17"/>
      <c r="G29" s="17"/>
      <c r="H29" s="17"/>
    </row>
    <row r="34" spans="1:10" ht="12.75">
      <c r="A34" t="s">
        <v>22</v>
      </c>
      <c r="B34" t="s">
        <v>23</v>
      </c>
      <c r="C34" t="s">
        <v>8</v>
      </c>
      <c r="D34" t="s">
        <v>7</v>
      </c>
      <c r="E34" t="s">
        <v>24</v>
      </c>
      <c r="F34" t="s">
        <v>25</v>
      </c>
      <c r="G34" t="s">
        <v>6</v>
      </c>
      <c r="H34" t="s">
        <v>14</v>
      </c>
      <c r="I34" t="s">
        <v>20</v>
      </c>
      <c r="J34" t="s">
        <v>26</v>
      </c>
    </row>
    <row r="35" spans="1:10" ht="12.75">
      <c r="A35">
        <v>79</v>
      </c>
      <c r="B35" t="s">
        <v>27</v>
      </c>
      <c r="C35">
        <v>15.96383</v>
      </c>
      <c r="D35">
        <v>0.153555</v>
      </c>
      <c r="E35">
        <v>22.18079</v>
      </c>
      <c r="F35">
        <v>31.11846</v>
      </c>
      <c r="G35">
        <v>1.514842</v>
      </c>
      <c r="H35">
        <v>12.40641</v>
      </c>
      <c r="I35">
        <v>5.55</v>
      </c>
      <c r="J35">
        <f>SUM(C35:I35)</f>
        <v>88.88788699999999</v>
      </c>
    </row>
    <row r="36" spans="1:10" ht="12.75">
      <c r="A36">
        <v>80</v>
      </c>
      <c r="B36" t="s">
        <v>28</v>
      </c>
      <c r="C36">
        <v>16.32532</v>
      </c>
      <c r="D36">
        <v>0.227859</v>
      </c>
      <c r="E36">
        <v>22.1596</v>
      </c>
      <c r="F36">
        <v>31.02508</v>
      </c>
      <c r="G36">
        <v>1.458457</v>
      </c>
      <c r="H36">
        <v>12.24849</v>
      </c>
      <c r="I36">
        <v>5.55</v>
      </c>
      <c r="J36">
        <f aca="true" t="shared" si="3" ref="J36:J46">SUM(C36:I36)</f>
        <v>88.994806</v>
      </c>
    </row>
    <row r="37" spans="1:10" ht="12.75">
      <c r="A37">
        <v>81</v>
      </c>
      <c r="B37" t="s">
        <v>29</v>
      </c>
      <c r="C37">
        <v>15.93</v>
      </c>
      <c r="D37">
        <v>0.201659</v>
      </c>
      <c r="E37">
        <v>22.361</v>
      </c>
      <c r="F37">
        <v>30.8861</v>
      </c>
      <c r="G37">
        <v>1.480423</v>
      </c>
      <c r="H37">
        <v>12.37819</v>
      </c>
      <c r="I37">
        <v>5.55</v>
      </c>
      <c r="J37">
        <f t="shared" si="3"/>
        <v>88.787372</v>
      </c>
    </row>
    <row r="38" spans="1:10" ht="12.75">
      <c r="A38">
        <v>82</v>
      </c>
      <c r="B38" t="s">
        <v>30</v>
      </c>
      <c r="C38">
        <v>16.26284</v>
      </c>
      <c r="D38">
        <v>0.474286</v>
      </c>
      <c r="E38">
        <v>21.56366</v>
      </c>
      <c r="F38">
        <v>30.69359</v>
      </c>
      <c r="G38">
        <v>1.931988</v>
      </c>
      <c r="H38">
        <v>12.18732</v>
      </c>
      <c r="I38">
        <v>5.55</v>
      </c>
      <c r="J38">
        <f t="shared" si="3"/>
        <v>88.663684</v>
      </c>
    </row>
    <row r="39" spans="1:10" ht="12.75">
      <c r="A39">
        <v>83</v>
      </c>
      <c r="B39" t="s">
        <v>31</v>
      </c>
      <c r="C39">
        <v>16.15151</v>
      </c>
      <c r="D39">
        <v>0.503164</v>
      </c>
      <c r="E39">
        <v>21.68126</v>
      </c>
      <c r="F39">
        <v>30.88273</v>
      </c>
      <c r="G39">
        <v>1.822097</v>
      </c>
      <c r="H39">
        <v>11.9451</v>
      </c>
      <c r="I39">
        <v>5.55</v>
      </c>
      <c r="J39">
        <f t="shared" si="3"/>
        <v>88.535861</v>
      </c>
    </row>
    <row r="40" spans="1:10" ht="12.75">
      <c r="A40">
        <v>84</v>
      </c>
      <c r="B40" t="s">
        <v>32</v>
      </c>
      <c r="C40">
        <v>16.00556</v>
      </c>
      <c r="D40">
        <v>0.433896</v>
      </c>
      <c r="E40">
        <v>21.51425</v>
      </c>
      <c r="F40">
        <v>30.98629</v>
      </c>
      <c r="G40">
        <v>1.305644</v>
      </c>
      <c r="H40">
        <v>12.66145</v>
      </c>
      <c r="I40">
        <v>5.55</v>
      </c>
      <c r="J40">
        <f t="shared" si="3"/>
        <v>88.45709</v>
      </c>
    </row>
    <row r="41" spans="1:10" ht="12.75">
      <c r="A41">
        <v>85</v>
      </c>
      <c r="B41" t="s">
        <v>33</v>
      </c>
      <c r="C41">
        <v>16.12362</v>
      </c>
      <c r="D41">
        <v>0.583005</v>
      </c>
      <c r="E41">
        <v>21.2654</v>
      </c>
      <c r="F41">
        <v>30.53992</v>
      </c>
      <c r="G41">
        <v>1.990397</v>
      </c>
      <c r="H41">
        <v>11.43316</v>
      </c>
      <c r="I41">
        <v>5.55</v>
      </c>
      <c r="J41">
        <f t="shared" si="3"/>
        <v>87.485502</v>
      </c>
    </row>
    <row r="42" spans="1:10" ht="12.75">
      <c r="A42">
        <v>86</v>
      </c>
      <c r="B42" t="s">
        <v>34</v>
      </c>
      <c r="C42">
        <v>14.96007</v>
      </c>
      <c r="D42">
        <v>0.25077</v>
      </c>
      <c r="E42">
        <v>22.33716</v>
      </c>
      <c r="F42">
        <v>30.62904</v>
      </c>
      <c r="G42">
        <v>1.196335</v>
      </c>
      <c r="H42">
        <v>13.86419</v>
      </c>
      <c r="I42">
        <v>5.55</v>
      </c>
      <c r="J42">
        <f t="shared" si="3"/>
        <v>88.78756500000001</v>
      </c>
    </row>
    <row r="43" spans="1:10" ht="12.75">
      <c r="A43">
        <v>87</v>
      </c>
      <c r="B43" t="s">
        <v>35</v>
      </c>
      <c r="C43">
        <v>15.96815</v>
      </c>
      <c r="D43">
        <v>0.194309</v>
      </c>
      <c r="E43">
        <v>22.53501</v>
      </c>
      <c r="F43">
        <v>30.97595</v>
      </c>
      <c r="G43">
        <v>1.539112</v>
      </c>
      <c r="H43">
        <v>12.52556</v>
      </c>
      <c r="I43">
        <v>5.55</v>
      </c>
      <c r="J43">
        <f t="shared" si="3"/>
        <v>89.288091</v>
      </c>
    </row>
    <row r="44" spans="1:10" ht="12.75">
      <c r="A44">
        <v>88</v>
      </c>
      <c r="B44" t="s">
        <v>36</v>
      </c>
      <c r="C44">
        <v>15.41484</v>
      </c>
      <c r="D44">
        <v>0.238356</v>
      </c>
      <c r="E44">
        <v>22.41519</v>
      </c>
      <c r="F44">
        <v>30.83881</v>
      </c>
      <c r="G44">
        <v>1.506564</v>
      </c>
      <c r="H44">
        <v>12.9884</v>
      </c>
      <c r="I44">
        <v>5.55</v>
      </c>
      <c r="J44">
        <f t="shared" si="3"/>
        <v>88.95215999999999</v>
      </c>
    </row>
    <row r="46" spans="1:10" ht="12.75">
      <c r="A46" t="s">
        <v>37</v>
      </c>
      <c r="C46">
        <f aca="true" t="shared" si="4" ref="C46:I46">AVERAGE(C35:C44)</f>
        <v>15.910574</v>
      </c>
      <c r="D46">
        <f t="shared" si="4"/>
        <v>0.3260859</v>
      </c>
      <c r="E46">
        <f t="shared" si="4"/>
        <v>22.001332</v>
      </c>
      <c r="F46">
        <f t="shared" si="4"/>
        <v>30.857597000000005</v>
      </c>
      <c r="G46">
        <f t="shared" si="4"/>
        <v>1.5745859</v>
      </c>
      <c r="H46">
        <f t="shared" si="4"/>
        <v>12.463827</v>
      </c>
      <c r="I46">
        <f t="shared" si="4"/>
        <v>5.549999999999999</v>
      </c>
      <c r="J46">
        <f t="shared" si="3"/>
        <v>88.68400179999999</v>
      </c>
    </row>
    <row r="47" spans="1:10" ht="12.75">
      <c r="A47" t="s">
        <v>38</v>
      </c>
      <c r="C47">
        <f aca="true" t="shared" si="5" ref="C47:J47">STDEV(C35:C44)</f>
        <v>0.4169073029450179</v>
      </c>
      <c r="D47">
        <f t="shared" si="5"/>
        <v>0.1551279131874009</v>
      </c>
      <c r="E47">
        <f t="shared" si="5"/>
        <v>0.45071964054535424</v>
      </c>
      <c r="F47">
        <f t="shared" si="5"/>
        <v>0.18514909775937644</v>
      </c>
      <c r="G47">
        <f t="shared" si="5"/>
        <v>0.26015116304797015</v>
      </c>
      <c r="H47">
        <f t="shared" si="5"/>
        <v>0.6449692408867264</v>
      </c>
      <c r="I47">
        <f t="shared" si="5"/>
        <v>9.362222582871203E-16</v>
      </c>
      <c r="J47">
        <f t="shared" si="5"/>
        <v>0.4838113713173301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yang</cp:lastModifiedBy>
  <cp:lastPrinted>2014-01-03T15:16:57Z</cp:lastPrinted>
  <dcterms:created xsi:type="dcterms:W3CDTF">2008-07-18T22:22:05Z</dcterms:created>
  <dcterms:modified xsi:type="dcterms:W3CDTF">2014-08-11T23:20:16Z</dcterms:modified>
  <cp:category/>
  <cp:version/>
  <cp:contentType/>
  <cp:contentStatus/>
</cp:coreProperties>
</file>