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45" windowHeight="1183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<sst xmlns="http://schemas.openxmlformats.org/spreadsheetml/2006/main" count="178" uniqueCount="88">
  <si>
    <t>labuntsovite706labuntsovite706labuntsovite706labuntsovite706labuntsovite706labuntsovite706labuntsovite706labuntsovite706labuntsovite706labuntsovite706labuntsovite706labuntsovite706</t>
  </si>
  <si>
    <t>#1</t>
  </si>
  <si>
    <t>#6</t>
  </si>
  <si>
    <t>#10</t>
  </si>
  <si>
    <t>#11</t>
  </si>
  <si>
    <t>#12</t>
  </si>
  <si>
    <t>Ox</t>
  </si>
  <si>
    <t>Wt</t>
  </si>
  <si>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</si>
  <si>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</si>
  <si>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</si>
  <si>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</si>
  <si>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</si>
  <si>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</si>
  <si>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</si>
  <si>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</si>
  <si>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</si>
  <si>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</si>
  <si>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</si>
  <si>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ZnO</t>
  </si>
  <si>
    <t>BaO</t>
  </si>
  <si>
    <t>Totals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</si>
  <si>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</si>
  <si>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</si>
  <si>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</si>
  <si>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</si>
  <si>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</si>
  <si>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</si>
  <si>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</si>
  <si>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</si>
  <si>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</si>
  <si>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</si>
  <si>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</si>
  <si>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Zn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</si>
  <si>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</si>
  <si>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</si>
  <si>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</si>
  <si>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</si>
  <si>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</si>
  <si>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</si>
  <si>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</si>
  <si>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</si>
  <si>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</si>
  <si>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</si>
  <si>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</si>
  <si>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</si>
  <si>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</si>
  <si>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</si>
  <si>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</si>
  <si>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LIF</t>
  </si>
  <si>
    <t>rhod-791</t>
  </si>
  <si>
    <t>fayalite</t>
  </si>
  <si>
    <t>willemit2</t>
  </si>
  <si>
    <t>La</t>
  </si>
  <si>
    <t>barite2</t>
  </si>
  <si>
    <t>PET</t>
  </si>
  <si>
    <t>kspar-OR1</t>
  </si>
  <si>
    <t>rutile1</t>
  </si>
  <si>
    <t>chrom-s</t>
  </si>
  <si>
    <t>ideal</t>
  </si>
  <si>
    <t>measured</t>
  </si>
  <si>
    <r>
      <t>Na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Ba</t>
    </r>
    <r>
      <rPr>
        <vertAlign val="subscript"/>
        <sz val="14"/>
        <rFont val="Times New Roman"/>
        <family val="1"/>
      </rPr>
      <t>2+x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(O,OH)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</si>
  <si>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K tot</t>
  </si>
  <si>
    <t>Na tot</t>
  </si>
  <si>
    <t xml:space="preserve">Cation numbers normalized to 54 O </t>
  </si>
  <si>
    <t>Fe2</t>
  </si>
  <si>
    <t>Fe tot</t>
  </si>
  <si>
    <t>Fe3</t>
  </si>
  <si>
    <t>OH</t>
  </si>
  <si>
    <t>H2O</t>
  </si>
  <si>
    <t>O in OH group</t>
  </si>
  <si>
    <t>average</t>
  </si>
  <si>
    <t>stdev</t>
  </si>
  <si>
    <t>in formula</t>
  </si>
  <si>
    <t>(+) charges</t>
  </si>
  <si>
    <t>(-) charges</t>
  </si>
  <si>
    <t>H*</t>
  </si>
  <si>
    <t>* = after normalizing to 64 O (including H2O)</t>
  </si>
  <si>
    <t>not present in the wds scan, not in totals</t>
  </si>
  <si>
    <r>
      <t>(Na</t>
    </r>
    <r>
      <rPr>
        <vertAlign val="subscript"/>
        <sz val="14"/>
        <rFont val="Times New Roman"/>
        <family val="1"/>
      </rPr>
      <t>3.92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(K</t>
    </r>
    <r>
      <rPr>
        <vertAlign val="subscript"/>
        <sz val="14"/>
        <rFont val="Times New Roman"/>
        <family val="1"/>
      </rPr>
      <t>3.79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(Ba</t>
    </r>
    <r>
      <rPr>
        <vertAlign val="subscript"/>
        <sz val="14"/>
        <rFont val="Times New Roman"/>
        <family val="1"/>
      </rPr>
      <t>1.52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0.44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0.33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Σ=2.29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7.80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4.18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3.82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·13.53H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</si>
  <si>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Total</t>
  </si>
  <si>
    <t>bright phase</t>
  </si>
  <si>
    <t>dark phase</t>
  </si>
  <si>
    <t>Bright phase</t>
  </si>
  <si>
    <t>Cation numbers normalized to 54 O</t>
  </si>
  <si>
    <t>WDS scan: Si Ti Ba K Na Fe &lt; Al, &lt; Ca;  no Nb, no Zn!</t>
  </si>
  <si>
    <t>OH estimated by charge balance; H2O by difference</t>
  </si>
  <si>
    <r>
      <t>(Na</t>
    </r>
    <r>
      <rPr>
        <vertAlign val="subscript"/>
        <sz val="14"/>
        <rFont val="Times New Roman"/>
        <family val="1"/>
      </rPr>
      <t>3.91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(K</t>
    </r>
    <r>
      <rPr>
        <vertAlign val="subscript"/>
        <sz val="14"/>
        <rFont val="Times New Roman"/>
        <family val="1"/>
      </rPr>
      <t>3.65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(Ba</t>
    </r>
    <r>
      <rPr>
        <vertAlign val="subscript"/>
        <sz val="14"/>
        <rFont val="Times New Roman"/>
        <family val="1"/>
      </rPr>
      <t>2.02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Σ=2.50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7.60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</t>
    </r>
    <r>
      <rPr>
        <vertAlign val="subscript"/>
        <sz val="14"/>
        <rFont val="Times New Roman"/>
        <family val="1"/>
      </rPr>
      <t>4.30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3.70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·16H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</si>
</sst>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"/>
    <numFmt numFmtId="171" formatCode="0.000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7" fillId="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_ge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6"/>
  <sheetViews>
    <sheetView tabSelected="1" workbookViewId="0" topLeftCell="A1">
      <selection activeCell="S19" sqref="S1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L2" s="16" t="s">
        <v>85</v>
      </c>
      <c r="M2" s="16"/>
      <c r="N2" s="16"/>
      <c r="O2" s="16"/>
      <c r="P2" s="16"/>
      <c r="Q2" s="16"/>
      <c r="R2" s="16"/>
    </row>
    <row r="3" spans="1:9" ht="12.75">
      <c r="A3" s="1" t="s">
        <v>6</v>
      </c>
      <c r="B3" s="1" t="s">
        <v>7</v>
      </c>
      <c r="H3" s="2" t="s">
        <v>71</v>
      </c>
      <c r="I3" s="1" t="s">
        <v>72</v>
      </c>
    </row>
    <row r="4" spans="1:23" ht="12.75">
      <c r="A4" s="1" t="s">
        <v>12</v>
      </c>
      <c r="B4" s="1">
        <v>38.29</v>
      </c>
      <c r="C4" s="1">
        <v>38.26</v>
      </c>
      <c r="D4" s="1">
        <v>37.97</v>
      </c>
      <c r="E4" s="1">
        <v>38.87</v>
      </c>
      <c r="F4" s="1">
        <v>38.67</v>
      </c>
      <c r="G4" s="2"/>
      <c r="H4" s="2">
        <f aca="true" t="shared" si="0" ref="H4:H17">AVERAGE(B4:F4)</f>
        <v>38.412</v>
      </c>
      <c r="I4" s="2">
        <f aca="true" t="shared" si="1" ref="I4:I17">STDEV(B4:F4)</f>
        <v>0.3569593814428039</v>
      </c>
      <c r="J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" t="s">
        <v>16</v>
      </c>
      <c r="B5" s="1">
        <v>24.77</v>
      </c>
      <c r="C5" s="1">
        <v>23.67</v>
      </c>
      <c r="D5" s="1">
        <v>25</v>
      </c>
      <c r="E5" s="1">
        <v>25.63</v>
      </c>
      <c r="F5" s="1">
        <v>25.26</v>
      </c>
      <c r="G5" s="2"/>
      <c r="H5" s="2">
        <f t="shared" si="0"/>
        <v>24.866</v>
      </c>
      <c r="I5" s="2">
        <f t="shared" si="1"/>
        <v>0.7410330626903353</v>
      </c>
      <c r="J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" t="s">
        <v>20</v>
      </c>
      <c r="B6" s="1">
        <v>9.97</v>
      </c>
      <c r="C6" s="1">
        <v>9.71</v>
      </c>
      <c r="D6" s="1">
        <v>9.86</v>
      </c>
      <c r="E6" s="1">
        <v>8.22</v>
      </c>
      <c r="F6" s="1">
        <v>8.82</v>
      </c>
      <c r="G6" s="2"/>
      <c r="H6" s="2">
        <f t="shared" si="0"/>
        <v>9.315999999999999</v>
      </c>
      <c r="I6" s="2">
        <f t="shared" si="1"/>
        <v>0.7625811432234704</v>
      </c>
      <c r="J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" t="s">
        <v>13</v>
      </c>
      <c r="B7" s="1">
        <v>8.12</v>
      </c>
      <c r="C7" s="1">
        <v>7.04</v>
      </c>
      <c r="D7" s="1">
        <v>8.23</v>
      </c>
      <c r="E7" s="1">
        <v>8.21</v>
      </c>
      <c r="F7" s="1">
        <v>8.2</v>
      </c>
      <c r="G7" s="2"/>
      <c r="H7" s="2">
        <f t="shared" si="0"/>
        <v>7.959999999999999</v>
      </c>
      <c r="I7" s="2">
        <f t="shared" si="1"/>
        <v>0.5159941860137706</v>
      </c>
      <c r="J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1" t="s">
        <v>9</v>
      </c>
      <c r="B8" s="1">
        <v>5.09</v>
      </c>
      <c r="C8" s="1">
        <v>5.05</v>
      </c>
      <c r="D8" s="1">
        <v>5.18</v>
      </c>
      <c r="E8" s="1">
        <v>5.06</v>
      </c>
      <c r="F8" s="1">
        <v>5.14</v>
      </c>
      <c r="G8" s="2"/>
      <c r="H8" s="2">
        <f t="shared" si="0"/>
        <v>5.104</v>
      </c>
      <c r="I8" s="2">
        <f t="shared" si="1"/>
        <v>0.05504543577811453</v>
      </c>
      <c r="J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1" t="s">
        <v>18</v>
      </c>
      <c r="B9" s="1">
        <v>1.48</v>
      </c>
      <c r="C9" s="1">
        <v>1.62</v>
      </c>
      <c r="D9" s="1">
        <v>1.53</v>
      </c>
      <c r="E9" s="1">
        <v>1.52</v>
      </c>
      <c r="F9" s="1">
        <v>1.48</v>
      </c>
      <c r="G9" s="2"/>
      <c r="H9" s="2">
        <f t="shared" si="0"/>
        <v>1.5260000000000002</v>
      </c>
      <c r="I9" s="2">
        <f t="shared" si="1"/>
        <v>0.05727128425309916</v>
      </c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 t="s">
        <v>11</v>
      </c>
      <c r="B10" s="1">
        <v>0.03</v>
      </c>
      <c r="C10" s="1">
        <v>0.33</v>
      </c>
      <c r="D10" s="1">
        <v>0.04</v>
      </c>
      <c r="E10" s="1">
        <v>0.04</v>
      </c>
      <c r="F10" s="1">
        <v>0.05</v>
      </c>
      <c r="G10" s="2"/>
      <c r="H10" s="2">
        <f t="shared" si="0"/>
        <v>0.09799999999999999</v>
      </c>
      <c r="I10" s="2">
        <f t="shared" si="1"/>
        <v>0.1298845641329254</v>
      </c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2" t="s">
        <v>14</v>
      </c>
      <c r="B11" s="1">
        <v>0.2</v>
      </c>
      <c r="C11" s="1">
        <v>0.19</v>
      </c>
      <c r="D11" s="1">
        <v>0.19</v>
      </c>
      <c r="E11" s="1">
        <v>0.15</v>
      </c>
      <c r="F11" s="1">
        <v>0.17</v>
      </c>
      <c r="G11" s="2"/>
      <c r="H11" s="2">
        <f t="shared" si="0"/>
        <v>0.18000000000000002</v>
      </c>
      <c r="I11" s="2">
        <f t="shared" si="1"/>
        <v>0.01999999999999959</v>
      </c>
      <c r="J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15" s="3" customFormat="1" ht="12.75">
      <c r="A12" s="3" t="s">
        <v>19</v>
      </c>
      <c r="B12" s="4">
        <v>0.01</v>
      </c>
      <c r="C12" s="4">
        <v>0</v>
      </c>
      <c r="D12" s="4">
        <v>0</v>
      </c>
      <c r="E12" s="4">
        <v>0.12</v>
      </c>
      <c r="F12" s="4">
        <v>0.03</v>
      </c>
      <c r="G12" s="4"/>
      <c r="H12" s="2">
        <f t="shared" si="0"/>
        <v>0.032</v>
      </c>
      <c r="I12" s="2">
        <f t="shared" si="1"/>
        <v>0.050695167422546296</v>
      </c>
      <c r="J12" s="4" t="s">
        <v>78</v>
      </c>
      <c r="K12" s="4"/>
      <c r="L12" s="4"/>
      <c r="M12" s="4"/>
      <c r="N12" s="4"/>
      <c r="O12" s="4"/>
    </row>
    <row r="13" spans="1:37" s="3" customFormat="1" ht="12.75">
      <c r="A13" s="3" t="s">
        <v>10</v>
      </c>
      <c r="B13" s="4">
        <v>0.01</v>
      </c>
      <c r="C13" s="4">
        <v>0.07</v>
      </c>
      <c r="D13" s="4">
        <v>0</v>
      </c>
      <c r="E13" s="4">
        <v>0.02</v>
      </c>
      <c r="F13" s="4">
        <v>0</v>
      </c>
      <c r="G13" s="4"/>
      <c r="H13" s="2">
        <f t="shared" si="0"/>
        <v>0.02</v>
      </c>
      <c r="I13" s="2">
        <f t="shared" si="1"/>
        <v>0.029154759474226504</v>
      </c>
      <c r="J13" s="4" t="s">
        <v>78</v>
      </c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3" customFormat="1" ht="12.75">
      <c r="A14" s="3" t="s">
        <v>15</v>
      </c>
      <c r="B14" s="4">
        <v>0</v>
      </c>
      <c r="C14" s="4">
        <v>0.07</v>
      </c>
      <c r="D14" s="4">
        <v>0</v>
      </c>
      <c r="E14" s="4">
        <v>0.02</v>
      </c>
      <c r="F14" s="4">
        <v>0</v>
      </c>
      <c r="G14" s="4"/>
      <c r="H14" s="2">
        <f t="shared" si="0"/>
        <v>0.018000000000000002</v>
      </c>
      <c r="I14" s="2">
        <f t="shared" si="1"/>
        <v>0.030331501776206204</v>
      </c>
      <c r="J14" s="4" t="s">
        <v>78</v>
      </c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3" customFormat="1" ht="12.75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/>
      <c r="H15" s="2">
        <f t="shared" si="0"/>
        <v>0</v>
      </c>
      <c r="I15" s="2">
        <f t="shared" si="1"/>
        <v>0</v>
      </c>
      <c r="J15" s="4" t="s">
        <v>78</v>
      </c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3" customFormat="1" ht="12.75">
      <c r="A16" s="3" t="s">
        <v>8</v>
      </c>
      <c r="B16" s="4">
        <v>0.1</v>
      </c>
      <c r="C16" s="4">
        <v>0.16</v>
      </c>
      <c r="D16" s="4">
        <v>0.25</v>
      </c>
      <c r="E16" s="4">
        <v>0.09</v>
      </c>
      <c r="F16" s="4">
        <v>0.08</v>
      </c>
      <c r="G16" s="4"/>
      <c r="H16" s="2">
        <f t="shared" si="0"/>
        <v>0.13599999999999998</v>
      </c>
      <c r="I16" s="2">
        <f t="shared" si="1"/>
        <v>0.07092249290598862</v>
      </c>
      <c r="J16" s="4" t="s">
        <v>78</v>
      </c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1" t="s">
        <v>21</v>
      </c>
      <c r="B17" s="2">
        <f>SUM(B4:B11)</f>
        <v>87.95000000000002</v>
      </c>
      <c r="C17" s="2">
        <f>SUM(C4:C11)</f>
        <v>85.87</v>
      </c>
      <c r="D17" s="2">
        <f>SUM(D4:D11)</f>
        <v>88.00000000000001</v>
      </c>
      <c r="E17" s="2">
        <f>SUM(E4:E11)</f>
        <v>87.70000000000002</v>
      </c>
      <c r="F17" s="2">
        <f>SUM(F4:F11)</f>
        <v>87.79</v>
      </c>
      <c r="G17" s="2"/>
      <c r="H17" s="2">
        <f t="shared" si="0"/>
        <v>87.46200000000002</v>
      </c>
      <c r="I17" s="2">
        <f t="shared" si="1"/>
        <v>0.898092422859145</v>
      </c>
      <c r="J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2:37" ht="12.75">
      <c r="B18" s="2"/>
      <c r="C18" s="2"/>
      <c r="D18" s="2"/>
      <c r="E18" s="2"/>
      <c r="F18" s="2"/>
      <c r="G18" s="2"/>
      <c r="H18" s="2"/>
      <c r="I18" s="2"/>
      <c r="J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1" t="s">
        <v>64</v>
      </c>
      <c r="B19" s="2"/>
      <c r="C19" s="2"/>
      <c r="D19" s="2"/>
      <c r="E19" s="2"/>
      <c r="F19" s="2"/>
      <c r="G19" s="2"/>
      <c r="H19" s="2" t="s">
        <v>71</v>
      </c>
      <c r="I19" s="1" t="s">
        <v>72</v>
      </c>
      <c r="J19" s="2" t="s">
        <v>73</v>
      </c>
      <c r="L19" s="1" t="s">
        <v>74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15" ht="12.75">
      <c r="A20" s="1" t="s">
        <v>26</v>
      </c>
      <c r="B20" s="2">
        <v>15.982590374358159</v>
      </c>
      <c r="C20" s="2">
        <v>16.209084434165472</v>
      </c>
      <c r="D20" s="2">
        <v>15.86507282562031</v>
      </c>
      <c r="E20" s="2">
        <v>16.002787815504416</v>
      </c>
      <c r="F20" s="2">
        <v>15.999083255874906</v>
      </c>
      <c r="G20" s="2"/>
      <c r="H20" s="2">
        <f>AVERAGE(B20:F20)</f>
        <v>16.011723741104653</v>
      </c>
      <c r="I20" s="2">
        <f>STDEV(B20:F20)</f>
        <v>0.12404245227870864</v>
      </c>
      <c r="J20" s="6">
        <v>16</v>
      </c>
      <c r="K20" s="8">
        <v>4</v>
      </c>
      <c r="L20" s="1">
        <f>J20*K20</f>
        <v>64</v>
      </c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6"/>
      <c r="K21" s="8"/>
      <c r="M21" s="2"/>
      <c r="N21" s="2"/>
      <c r="O21" s="2"/>
    </row>
    <row r="22" spans="1:37" ht="12.75">
      <c r="A22" s="1" t="s">
        <v>30</v>
      </c>
      <c r="B22" s="2">
        <v>7.777092832707458</v>
      </c>
      <c r="C22" s="2">
        <v>7.5429503784057275</v>
      </c>
      <c r="D22" s="2">
        <v>7.857256943970689</v>
      </c>
      <c r="E22" s="2">
        <v>7.937051282442696</v>
      </c>
      <c r="F22" s="2">
        <v>7.861107702837683</v>
      </c>
      <c r="G22" s="2"/>
      <c r="H22" s="2">
        <f>AVERAGE(B22:F22)</f>
        <v>7.7950918280728505</v>
      </c>
      <c r="I22" s="2">
        <f>STDEV(B22:F22)</f>
        <v>0.15188347384997317</v>
      </c>
      <c r="J22" s="6">
        <v>7.8</v>
      </c>
      <c r="K22" s="8">
        <v>4</v>
      </c>
      <c r="L22" s="1">
        <f>J22*K22</f>
        <v>31.2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15" ht="12.75">
      <c r="A23" s="1" t="s">
        <v>67</v>
      </c>
      <c r="B23" s="2">
        <f>8-B22</f>
        <v>0.22290716729254179</v>
      </c>
      <c r="C23" s="2">
        <f>8-C22</f>
        <v>0.45704962159427254</v>
      </c>
      <c r="D23" s="2">
        <f>8-D22</f>
        <v>0.14274305602931125</v>
      </c>
      <c r="E23" s="2">
        <f>8-E22</f>
        <v>0.0629487175573038</v>
      </c>
      <c r="F23" s="2">
        <f>8-F22</f>
        <v>0.1388922971623172</v>
      </c>
      <c r="G23" s="2"/>
      <c r="H23" s="2">
        <f>AVERAGE(B23:F23)</f>
        <v>0.20490817192714933</v>
      </c>
      <c r="I23" s="2">
        <f>STDEV(B23:F23)</f>
        <v>0.15188347384997467</v>
      </c>
      <c r="J23" s="6">
        <v>0.2</v>
      </c>
      <c r="K23" s="8">
        <v>2</v>
      </c>
      <c r="L23" s="1">
        <f>J23*K23</f>
        <v>0.4</v>
      </c>
      <c r="M23" s="2"/>
      <c r="N23" s="2"/>
      <c r="O23" s="2"/>
    </row>
    <row r="24" spans="2:15" ht="12.75">
      <c r="B24" s="2"/>
      <c r="C24" s="2"/>
      <c r="D24" s="2"/>
      <c r="E24" s="2"/>
      <c r="F24" s="2"/>
      <c r="G24" s="2"/>
      <c r="H24" s="2"/>
      <c r="I24" s="2"/>
      <c r="J24" s="6"/>
      <c r="K24" s="8"/>
      <c r="M24" s="2"/>
      <c r="N24" s="2"/>
      <c r="O24" s="2"/>
    </row>
    <row r="25" spans="1:15" ht="12.75">
      <c r="A25" s="1" t="s">
        <v>34</v>
      </c>
      <c r="B25" s="2">
        <v>1.6308012206186466</v>
      </c>
      <c r="C25" s="2">
        <v>1.6120437189137709</v>
      </c>
      <c r="D25" s="2">
        <v>1.614442027967476</v>
      </c>
      <c r="E25" s="2">
        <v>1.3261632561674424</v>
      </c>
      <c r="F25" s="2">
        <v>1.4299919032912405</v>
      </c>
      <c r="G25" s="2"/>
      <c r="H25" s="2">
        <f>AVERAGE(B25:F25)</f>
        <v>1.5226884253917152</v>
      </c>
      <c r="I25" s="2">
        <f>STDEV(B25:F25)</f>
        <v>0.13720992666893378</v>
      </c>
      <c r="J25" s="6">
        <v>1.52</v>
      </c>
      <c r="K25" s="8">
        <v>2</v>
      </c>
      <c r="L25" s="1">
        <f>J25*K25</f>
        <v>3.04</v>
      </c>
      <c r="M25" s="2"/>
      <c r="N25" s="2"/>
      <c r="O25" s="2"/>
    </row>
    <row r="26" spans="1:37" ht="12.75">
      <c r="A26" s="1" t="s">
        <v>27</v>
      </c>
      <c r="B26" s="2">
        <f>B39-B29</f>
        <v>0.5326830149116843</v>
      </c>
      <c r="C26" s="2">
        <f>C39-C29</f>
        <v>0.03928364254539218</v>
      </c>
      <c r="D26" s="2">
        <f>D39-D29</f>
        <v>0.668393883049784</v>
      </c>
      <c r="E26" s="2">
        <f>E39-E29</f>
        <v>0.4172511396773211</v>
      </c>
      <c r="F26" s="2">
        <f>F39-F29</f>
        <v>0.5265878750939623</v>
      </c>
      <c r="G26" s="2"/>
      <c r="H26" s="2">
        <f>AVERAGE(B26:F26)</f>
        <v>0.4368399110556288</v>
      </c>
      <c r="I26" s="2">
        <f>STDEV(B26:F26)</f>
        <v>0.2394225063292681</v>
      </c>
      <c r="J26" s="6">
        <v>0.44</v>
      </c>
      <c r="K26" s="8">
        <v>1</v>
      </c>
      <c r="L26" s="1">
        <f>J26*K26</f>
        <v>0.44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1" t="s">
        <v>65</v>
      </c>
      <c r="B27" s="2">
        <f>(B41-B23)</f>
        <v>0.29372270239085174</v>
      </c>
      <c r="C27" s="2">
        <f>(C41-C23)</f>
        <v>0.11691421166185323</v>
      </c>
      <c r="D27" s="2">
        <f>(D41-D23)</f>
        <v>0.3918814939235604</v>
      </c>
      <c r="E27" s="2">
        <f>(E41-E23)</f>
        <v>0.4603873758854312</v>
      </c>
      <c r="F27" s="2">
        <f>(F41-F23)</f>
        <v>0.37318867151122725</v>
      </c>
      <c r="G27" s="2"/>
      <c r="H27" s="2">
        <f>AVERAGE(B27:F27)</f>
        <v>0.32721889107458474</v>
      </c>
      <c r="I27" s="2">
        <f>STDEV(B27:F27)</f>
        <v>0.13169887158461366</v>
      </c>
      <c r="J27" s="6">
        <v>0.33</v>
      </c>
      <c r="K27" s="8">
        <v>2</v>
      </c>
      <c r="L27" s="1">
        <f>J27*K27</f>
        <v>0.66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2:37" ht="12.75">
      <c r="B28" s="2"/>
      <c r="C28" s="2"/>
      <c r="D28" s="2"/>
      <c r="E28" s="2"/>
      <c r="F28" s="2"/>
      <c r="G28" s="2"/>
      <c r="H28" s="2"/>
      <c r="I28" s="2"/>
      <c r="J28" s="6"/>
      <c r="K28" s="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" t="s">
        <v>27</v>
      </c>
      <c r="B29" s="2">
        <f>4-B30</f>
        <v>3.791224262181539</v>
      </c>
      <c r="C29" s="2">
        <f>4-C30</f>
        <v>3.765629247959729</v>
      </c>
      <c r="D29" s="2">
        <f>4-D30</f>
        <v>3.71852746960456</v>
      </c>
      <c r="E29" s="2">
        <f>4-E30</f>
        <v>3.8947890888050734</v>
      </c>
      <c r="F29" s="2">
        <f>4-F30</f>
        <v>3.8014725877247506</v>
      </c>
      <c r="G29" s="2"/>
      <c r="H29" s="2">
        <f>AVERAGE(B29:F29)</f>
        <v>3.7943285312551303</v>
      </c>
      <c r="I29" s="2">
        <f>STDEV(B29:F29)</f>
        <v>0.06465765125181136</v>
      </c>
      <c r="J29" s="6">
        <v>3.79</v>
      </c>
      <c r="K29" s="8">
        <v>1</v>
      </c>
      <c r="L29" s="1">
        <f>J29*K29</f>
        <v>3.79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1" t="s">
        <v>23</v>
      </c>
      <c r="B30" s="2">
        <f>B40-B32</f>
        <v>0.20877573781846115</v>
      </c>
      <c r="C30" s="2">
        <f>C40-C32</f>
        <v>0.23437075204027114</v>
      </c>
      <c r="D30" s="2">
        <f>D40-D32</f>
        <v>0.28147253039543996</v>
      </c>
      <c r="E30" s="2">
        <f>E40-E32</f>
        <v>0.10521091119492665</v>
      </c>
      <c r="F30" s="2">
        <f>F40-F32</f>
        <v>0.1985274122752494</v>
      </c>
      <c r="G30" s="2"/>
      <c r="H30" s="2">
        <f>AVERAGE(B30:F30)</f>
        <v>0.20567146874486966</v>
      </c>
      <c r="I30" s="2">
        <f>STDEV(B30:F30)</f>
        <v>0.06465765125178737</v>
      </c>
      <c r="J30" s="6">
        <v>0.21</v>
      </c>
      <c r="K30" s="8">
        <v>1</v>
      </c>
      <c r="L30" s="1">
        <f>J30*K30</f>
        <v>0.21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>
      <c r="B31" s="2"/>
      <c r="C31" s="2"/>
      <c r="D31" s="2"/>
      <c r="E31" s="2"/>
      <c r="F31" s="2"/>
      <c r="G31" s="2"/>
      <c r="H31" s="2"/>
      <c r="I31" s="2"/>
      <c r="J31" s="6"/>
      <c r="K31" s="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1" t="s">
        <v>23</v>
      </c>
      <c r="B32" s="2">
        <f>4-B33</f>
        <v>3.9105531739740678</v>
      </c>
      <c r="C32" s="2">
        <f>4-C33</f>
        <v>3.913753743025083</v>
      </c>
      <c r="D32" s="2">
        <f>4-D33</f>
        <v>3.914939445384095</v>
      </c>
      <c r="E32" s="2">
        <f>4-E33</f>
        <v>3.933832381841547</v>
      </c>
      <c r="F32" s="2">
        <f>4-F33</f>
        <v>3.924639636607591</v>
      </c>
      <c r="G32" s="2"/>
      <c r="H32" s="2">
        <f>AVERAGE(B32:F32)</f>
        <v>3.9195436761664766</v>
      </c>
      <c r="I32" s="2">
        <f>STDEV(B32:F32)</f>
        <v>0.009561476340388758</v>
      </c>
      <c r="J32" s="6">
        <v>3.92</v>
      </c>
      <c r="K32" s="8">
        <v>1</v>
      </c>
      <c r="L32" s="1">
        <f>J32*K32</f>
        <v>3.92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15" ht="12.75">
      <c r="A33" s="1" t="s">
        <v>28</v>
      </c>
      <c r="B33" s="2">
        <v>0.08944682602593232</v>
      </c>
      <c r="C33" s="2">
        <v>0.08624625697491713</v>
      </c>
      <c r="D33" s="2">
        <v>0.08506055461590493</v>
      </c>
      <c r="E33" s="2">
        <v>0.0661676181584529</v>
      </c>
      <c r="F33" s="2">
        <v>0.07536036339240894</v>
      </c>
      <c r="G33" s="2"/>
      <c r="H33" s="2">
        <f>AVERAGE(B33:F33)</f>
        <v>0.08045632383352325</v>
      </c>
      <c r="I33" s="2">
        <f>STDEV(B33:F33)</f>
        <v>0.009561476340465775</v>
      </c>
      <c r="J33" s="6">
        <v>0.08</v>
      </c>
      <c r="K33" s="8">
        <v>2</v>
      </c>
      <c r="L33" s="1">
        <f>J33*K33</f>
        <v>0.16</v>
      </c>
      <c r="M33" s="2"/>
      <c r="N33" s="2"/>
      <c r="O33" s="2"/>
    </row>
    <row r="34" spans="1:37" ht="12.75">
      <c r="A34" s="1" t="s">
        <v>21</v>
      </c>
      <c r="B34" s="2">
        <f>SUM(B20:B33)</f>
        <v>34.439797312279346</v>
      </c>
      <c r="C34" s="2">
        <f>SUM(C20:C33)</f>
        <v>33.97732600728649</v>
      </c>
      <c r="D34" s="2">
        <f>SUM(D20:D33)</f>
        <v>34.53979023056113</v>
      </c>
      <c r="E34" s="2">
        <f>SUM(E20:E33)</f>
        <v>34.20658958723461</v>
      </c>
      <c r="F34" s="2">
        <f>SUM(F20:F33)</f>
        <v>34.328851705771335</v>
      </c>
      <c r="G34" s="2"/>
      <c r="H34" s="2">
        <f>AVERAGE(B34:F34)</f>
        <v>34.29847096862658</v>
      </c>
      <c r="I34" s="2">
        <f>STDEV(B34:F34)</f>
        <v>0.21835028350099892</v>
      </c>
      <c r="J34" s="2">
        <f>SUM(J20:J33)</f>
        <v>34.29</v>
      </c>
      <c r="K34" s="8"/>
      <c r="L34" s="7">
        <f>SUM(L20:L33)</f>
        <v>107.82000000000001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2.75">
      <c r="B35" s="2"/>
      <c r="C35" s="2"/>
      <c r="D35" s="2"/>
      <c r="E35" s="2"/>
      <c r="F35" s="2"/>
      <c r="G35" s="2"/>
      <c r="H35" s="2"/>
      <c r="I35" s="2"/>
      <c r="J35" s="2"/>
      <c r="K35" s="8"/>
      <c r="L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16" ht="12.75">
      <c r="A36" s="1" t="s">
        <v>76</v>
      </c>
      <c r="B36" s="2">
        <v>30.338732645699594</v>
      </c>
      <c r="C36" s="2">
        <v>34.55076459789095</v>
      </c>
      <c r="D36" s="2">
        <v>30.265978418634905</v>
      </c>
      <c r="E36" s="2">
        <v>30.49557212876076</v>
      </c>
      <c r="F36" s="2">
        <v>30.439463824583143</v>
      </c>
      <c r="G36" s="2"/>
      <c r="H36" s="2">
        <f>AVERAGE(B36:F36)</f>
        <v>31.218102323113868</v>
      </c>
      <c r="I36" s="2">
        <f>STDEV(B36:F36)</f>
        <v>1.8651271129540108</v>
      </c>
      <c r="J36" s="10">
        <v>31.23</v>
      </c>
      <c r="K36" s="1">
        <v>1</v>
      </c>
      <c r="L36" s="1">
        <f>J36*K36</f>
        <v>31.23</v>
      </c>
      <c r="O36" s="1" t="s">
        <v>69</v>
      </c>
      <c r="P36" s="14">
        <f>(J36-J47)/2</f>
        <v>13.525</v>
      </c>
    </row>
    <row r="37" spans="1:16" ht="12.75">
      <c r="A37" s="1" t="s">
        <v>77</v>
      </c>
      <c r="B37" s="2"/>
      <c r="C37" s="2"/>
      <c r="D37" s="2"/>
      <c r="E37" s="2"/>
      <c r="F37" s="2"/>
      <c r="G37" s="2"/>
      <c r="H37" s="2"/>
      <c r="I37" s="2"/>
      <c r="J37" s="13"/>
      <c r="K37" s="11"/>
      <c r="L37" s="11"/>
      <c r="M37" s="11"/>
      <c r="N37" s="11"/>
      <c r="O37" s="11"/>
      <c r="P37" s="12"/>
    </row>
    <row r="38" spans="2:37" ht="12.75">
      <c r="B38" s="2"/>
      <c r="C38" s="2"/>
      <c r="D38" s="2"/>
      <c r="E38" s="2"/>
      <c r="F38" s="2"/>
      <c r="G38" s="2"/>
      <c r="H38" s="2"/>
      <c r="I38" s="2"/>
      <c r="J38" s="2"/>
      <c r="K38" s="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15" ht="12.75">
      <c r="A39" s="1" t="s">
        <v>62</v>
      </c>
      <c r="B39" s="2">
        <v>4.323907277093223</v>
      </c>
      <c r="C39" s="2">
        <v>3.804912890505121</v>
      </c>
      <c r="D39" s="2">
        <v>4.386921352654344</v>
      </c>
      <c r="E39" s="2">
        <v>4.312040228482394</v>
      </c>
      <c r="F39" s="2">
        <v>4.328060462818713</v>
      </c>
      <c r="G39" s="2"/>
      <c r="H39" s="2">
        <f>AVERAGE(B39:F39)</f>
        <v>4.231168442310759</v>
      </c>
      <c r="I39" s="2">
        <f>STDEV(B39:F39)</f>
        <v>0.2400424782403808</v>
      </c>
      <c r="J39" s="6">
        <v>4.23</v>
      </c>
      <c r="K39" s="8"/>
      <c r="M39" s="2"/>
      <c r="N39" s="2"/>
      <c r="O39" s="2"/>
    </row>
    <row r="40" spans="1:15" ht="12.75">
      <c r="A40" s="1" t="s">
        <v>63</v>
      </c>
      <c r="B40" s="2">
        <v>4.119328911792529</v>
      </c>
      <c r="C40" s="2">
        <v>4.148124495065354</v>
      </c>
      <c r="D40" s="2">
        <v>4.196411975779535</v>
      </c>
      <c r="E40" s="2">
        <v>4.039043293036474</v>
      </c>
      <c r="F40" s="2">
        <v>4.1231670488828405</v>
      </c>
      <c r="G40" s="2"/>
      <c r="H40" s="2">
        <f>AVERAGE(B40:F40)</f>
        <v>4.125215144911346</v>
      </c>
      <c r="I40" s="2">
        <f>STDEV(B40:F40)</f>
        <v>0.05713636657895248</v>
      </c>
      <c r="J40" s="6">
        <v>4.13</v>
      </c>
      <c r="K40" s="8"/>
      <c r="M40" s="2"/>
      <c r="N40" s="2"/>
      <c r="O40" s="2"/>
    </row>
    <row r="41" spans="1:15" ht="12.75">
      <c r="A41" s="1" t="s">
        <v>66</v>
      </c>
      <c r="B41" s="2">
        <v>0.5166298696833935</v>
      </c>
      <c r="C41" s="2">
        <v>0.5739638332561258</v>
      </c>
      <c r="D41" s="2">
        <v>0.5346245499528717</v>
      </c>
      <c r="E41" s="2">
        <v>0.523336093442735</v>
      </c>
      <c r="F41" s="2">
        <v>0.5120809686735445</v>
      </c>
      <c r="G41" s="2"/>
      <c r="H41" s="2">
        <f>AVERAGE(B41:F41)</f>
        <v>0.5321270630017341</v>
      </c>
      <c r="I41" s="2">
        <f>STDEV(B41:F41)</f>
        <v>0.02487892095096819</v>
      </c>
      <c r="J41" s="6">
        <v>0.53</v>
      </c>
      <c r="K41" s="8"/>
      <c r="M41" s="2"/>
      <c r="N41" s="2"/>
      <c r="O41" s="2"/>
    </row>
    <row r="42" spans="1:15" ht="12.75">
      <c r="A42" s="1" t="s">
        <v>25</v>
      </c>
      <c r="B42" s="2">
        <v>0.014758383398607314</v>
      </c>
      <c r="C42" s="2">
        <v>0.16477191528503307</v>
      </c>
      <c r="D42" s="2">
        <v>0.019697776043208742</v>
      </c>
      <c r="E42" s="2">
        <v>0.019408717051814264</v>
      </c>
      <c r="F42" s="2">
        <v>0.02438072757790101</v>
      </c>
      <c r="G42" s="2"/>
      <c r="H42" s="2">
        <f>AVERAGE(B42:F42)</f>
        <v>0.04860350387131288</v>
      </c>
      <c r="I42" s="2">
        <f>STDEV(B42:F42)</f>
        <v>0.06502924642087665</v>
      </c>
      <c r="J42" s="10">
        <v>0</v>
      </c>
      <c r="K42" s="8"/>
      <c r="M42" s="2"/>
      <c r="N42" s="2"/>
      <c r="O42" s="2"/>
    </row>
    <row r="43" spans="2:15" ht="12.75">
      <c r="B43" s="2"/>
      <c r="C43" s="2"/>
      <c r="D43" s="2"/>
      <c r="E43" s="2"/>
      <c r="F43" s="2"/>
      <c r="G43" s="2"/>
      <c r="H43" s="2"/>
      <c r="I43" s="2"/>
      <c r="J43" s="6"/>
      <c r="K43" s="8"/>
      <c r="M43" s="2"/>
      <c r="N43" s="2"/>
      <c r="O43" s="2"/>
    </row>
    <row r="44" spans="8:12" ht="12.75">
      <c r="H44" s="2"/>
      <c r="I44" s="2"/>
      <c r="J44" s="2" t="s">
        <v>73</v>
      </c>
      <c r="L44" s="1" t="s">
        <v>75</v>
      </c>
    </row>
    <row r="45" spans="1:14" ht="12.75">
      <c r="A45" s="1" t="s">
        <v>22</v>
      </c>
      <c r="B45" s="2"/>
      <c r="C45" s="2"/>
      <c r="D45" s="2"/>
      <c r="E45" s="2"/>
      <c r="F45" s="2"/>
      <c r="G45" s="2"/>
      <c r="H45" s="2"/>
      <c r="I45" s="2"/>
      <c r="J45" s="6">
        <v>48</v>
      </c>
      <c r="K45" s="2">
        <v>2</v>
      </c>
      <c r="L45" s="2">
        <f>J45*K45</f>
        <v>96</v>
      </c>
      <c r="M45" s="2"/>
      <c r="N45" s="2"/>
    </row>
    <row r="46" spans="1:14" ht="12.75">
      <c r="A46" s="1" t="s">
        <v>70</v>
      </c>
      <c r="B46" s="2"/>
      <c r="C46" s="2"/>
      <c r="D46" s="2"/>
      <c r="E46" s="2"/>
      <c r="F46" s="2"/>
      <c r="G46" s="2"/>
      <c r="H46" s="2"/>
      <c r="I46" s="2"/>
      <c r="J46" s="6">
        <f>8-J47</f>
        <v>3.8200000000000003</v>
      </c>
      <c r="K46" s="2">
        <v>2</v>
      </c>
      <c r="L46" s="2">
        <f>J46*K46</f>
        <v>7.640000000000001</v>
      </c>
      <c r="M46" s="2"/>
      <c r="N46" s="2"/>
    </row>
    <row r="47" spans="1:15" ht="12.75">
      <c r="A47" s="1" t="s">
        <v>68</v>
      </c>
      <c r="B47" s="2"/>
      <c r="C47" s="2"/>
      <c r="D47" s="2"/>
      <c r="E47" s="2"/>
      <c r="F47" s="2"/>
      <c r="G47" s="2"/>
      <c r="H47" s="2"/>
      <c r="I47" s="2"/>
      <c r="J47" s="6">
        <v>4.18</v>
      </c>
      <c r="K47" s="2">
        <v>1</v>
      </c>
      <c r="L47" s="2">
        <f>J47*K47</f>
        <v>4.18</v>
      </c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6"/>
      <c r="K48" s="2"/>
      <c r="L48" s="9">
        <f>SUM(L45:L47)</f>
        <v>107.82</v>
      </c>
      <c r="M48" s="2"/>
      <c r="N48" s="2"/>
      <c r="O48" s="2"/>
    </row>
    <row r="49" spans="2:2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12" ht="20.25">
      <c r="A50" s="1" t="s">
        <v>59</v>
      </c>
      <c r="E50" s="5" t="s">
        <v>61</v>
      </c>
      <c r="F50" s="5"/>
      <c r="G50" s="5"/>
      <c r="H50" s="2"/>
      <c r="I50" s="2"/>
      <c r="K50" s="2"/>
      <c r="L50" s="2"/>
    </row>
    <row r="51" spans="1:12" ht="23.25">
      <c r="A51" s="1" t="s">
        <v>60</v>
      </c>
      <c r="C51" s="1" t="s">
        <v>82</v>
      </c>
      <c r="E51" s="5" t="s">
        <v>79</v>
      </c>
      <c r="F51" s="5"/>
      <c r="G51" s="5"/>
      <c r="H51" s="2"/>
      <c r="I51" s="2"/>
      <c r="K51" s="2"/>
      <c r="L51" s="2"/>
    </row>
    <row r="52" spans="3:26" ht="23.25">
      <c r="C52" s="1" t="s">
        <v>81</v>
      </c>
      <c r="D52" s="2"/>
      <c r="E52" s="5" t="s">
        <v>87</v>
      </c>
      <c r="F52" s="2"/>
      <c r="G52" s="2"/>
      <c r="H52" s="2"/>
      <c r="I52" s="2"/>
      <c r="J52" s="2"/>
      <c r="K52" s="2"/>
      <c r="Z52" s="1" t="s">
        <v>86</v>
      </c>
    </row>
    <row r="53" spans="8:12" ht="15.75" customHeight="1">
      <c r="H53" s="2"/>
      <c r="I53" s="2"/>
      <c r="L53" s="5"/>
    </row>
    <row r="54" spans="1:12" ht="15.75" customHeight="1">
      <c r="A54" s="16" t="s">
        <v>83</v>
      </c>
      <c r="B54" s="16"/>
      <c r="H54" s="2"/>
      <c r="I54" s="2"/>
      <c r="L54" s="5"/>
    </row>
    <row r="55" spans="7:11" ht="15.75" customHeight="1">
      <c r="G55" s="2" t="s">
        <v>71</v>
      </c>
      <c r="H55" s="2" t="s">
        <v>72</v>
      </c>
      <c r="K55" s="5"/>
    </row>
    <row r="56" spans="1:15" ht="15.75" customHeight="1">
      <c r="A56" s="1" t="s">
        <v>12</v>
      </c>
      <c r="B56" s="1">
        <v>37.97</v>
      </c>
      <c r="C56" s="1">
        <v>37.79</v>
      </c>
      <c r="D56" s="1">
        <v>37.49</v>
      </c>
      <c r="G56" s="2">
        <f>AVERAGE(B56:E56)</f>
        <v>37.75</v>
      </c>
      <c r="H56" s="2">
        <f>STDEV(B56:E56)</f>
        <v>0.24248711305921375</v>
      </c>
      <c r="K56" s="5"/>
      <c r="M56" s="2"/>
      <c r="N56" s="2"/>
      <c r="O56" s="2"/>
    </row>
    <row r="57" spans="1:8" ht="12.75">
      <c r="A57" s="1" t="s">
        <v>16</v>
      </c>
      <c r="B57" s="2">
        <v>23.23</v>
      </c>
      <c r="C57" s="2">
        <v>22.07</v>
      </c>
      <c r="D57" s="2">
        <v>22.57</v>
      </c>
      <c r="G57" s="2">
        <f>AVERAGE(B57:E57)</f>
        <v>22.623333333333335</v>
      </c>
      <c r="H57" s="2">
        <f>STDEV(B57:E57)</f>
        <v>0.5818361739642152</v>
      </c>
    </row>
    <row r="58" spans="1:8" ht="12.75">
      <c r="A58" s="1" t="s">
        <v>20</v>
      </c>
      <c r="B58" s="2">
        <v>11.61</v>
      </c>
      <c r="C58" s="2">
        <v>11.43</v>
      </c>
      <c r="D58" s="2">
        <v>11.6</v>
      </c>
      <c r="G58" s="2">
        <f>AVERAGE(B58:E58)</f>
        <v>11.546666666666667</v>
      </c>
      <c r="H58" s="2">
        <f>STDEV(B58:E58)</f>
        <v>0.1011599393700906</v>
      </c>
    </row>
    <row r="59" spans="1:8" ht="12.75">
      <c r="A59" s="1" t="s">
        <v>13</v>
      </c>
      <c r="B59" s="2">
        <v>6.82</v>
      </c>
      <c r="C59" s="2">
        <v>7.03</v>
      </c>
      <c r="D59" s="2">
        <v>6.93</v>
      </c>
      <c r="G59" s="2">
        <f>AVERAGE(B59:E59)</f>
        <v>6.926666666666667</v>
      </c>
      <c r="H59" s="2">
        <f>STDEV(B59:E59)</f>
        <v>0.10503967504390957</v>
      </c>
    </row>
    <row r="60" spans="1:9" ht="12.75">
      <c r="A60" s="1" t="s">
        <v>9</v>
      </c>
      <c r="B60" s="2">
        <v>4.76</v>
      </c>
      <c r="C60" s="2">
        <v>5.08</v>
      </c>
      <c r="D60" s="2">
        <v>4.87</v>
      </c>
      <c r="E60" s="2"/>
      <c r="F60" s="2"/>
      <c r="G60" s="2">
        <f>AVERAGE(B60:E60)</f>
        <v>4.903333333333333</v>
      </c>
      <c r="H60" s="2">
        <f>STDEV(B60:E60)</f>
        <v>0.1625833119767735</v>
      </c>
      <c r="I60" s="2"/>
    </row>
    <row r="61" spans="1:9" ht="12.75">
      <c r="A61" s="1" t="s">
        <v>18</v>
      </c>
      <c r="B61" s="2">
        <v>1.46</v>
      </c>
      <c r="C61" s="2">
        <v>1.28</v>
      </c>
      <c r="D61" s="2">
        <v>1.24</v>
      </c>
      <c r="E61" s="2"/>
      <c r="F61" s="2"/>
      <c r="G61" s="2">
        <f>AVERAGE(B61:E61)</f>
        <v>1.3266666666666669</v>
      </c>
      <c r="H61" s="2">
        <f>STDEV(B61:E61)</f>
        <v>0.11718930554164364</v>
      </c>
      <c r="I61" s="2"/>
    </row>
    <row r="62" spans="1:9" ht="12.75">
      <c r="A62" s="1" t="s">
        <v>11</v>
      </c>
      <c r="B62" s="2">
        <v>0.11</v>
      </c>
      <c r="C62" s="2">
        <v>0.44</v>
      </c>
      <c r="D62" s="2">
        <v>0.16</v>
      </c>
      <c r="E62" s="2"/>
      <c r="F62" s="2"/>
      <c r="G62" s="2">
        <f>AVERAGE(B62:E62)</f>
        <v>0.2366666666666667</v>
      </c>
      <c r="H62" s="2">
        <f>STDEV(B62:E62)</f>
        <v>0.17785762095938795</v>
      </c>
      <c r="I62" s="2"/>
    </row>
    <row r="63" spans="1:9" ht="12.75">
      <c r="A63" s="1" t="s">
        <v>14</v>
      </c>
      <c r="B63" s="2">
        <v>0.18</v>
      </c>
      <c r="C63" s="2">
        <v>0.18</v>
      </c>
      <c r="D63" s="2">
        <v>0.2</v>
      </c>
      <c r="E63" s="2"/>
      <c r="F63" s="2"/>
      <c r="G63" s="2">
        <f>AVERAGE(B63:E63)</f>
        <v>0.18666666666666668</v>
      </c>
      <c r="H63" s="2">
        <f>STDEV(B63:E63)</f>
        <v>0.01154700538379218</v>
      </c>
      <c r="I63" s="2"/>
    </row>
    <row r="64" spans="1:9" s="3" customFormat="1" ht="12.75">
      <c r="A64" s="3" t="s">
        <v>19</v>
      </c>
      <c r="B64" s="4">
        <v>0</v>
      </c>
      <c r="C64" s="4">
        <v>0.06</v>
      </c>
      <c r="D64" s="4">
        <v>0.05</v>
      </c>
      <c r="E64" s="4"/>
      <c r="F64" s="4"/>
      <c r="G64" s="4">
        <f>AVERAGE(B64:E64)</f>
        <v>0.03666666666666667</v>
      </c>
      <c r="H64" s="4">
        <f>STDEV(B64:E64)</f>
        <v>0.03214550253664319</v>
      </c>
      <c r="I64" s="4" t="s">
        <v>78</v>
      </c>
    </row>
    <row r="65" spans="1:9" s="3" customFormat="1" ht="12.75">
      <c r="A65" s="3" t="s">
        <v>10</v>
      </c>
      <c r="B65" s="4">
        <v>0.02</v>
      </c>
      <c r="C65" s="4">
        <v>0.08</v>
      </c>
      <c r="D65" s="4">
        <v>0</v>
      </c>
      <c r="E65" s="4"/>
      <c r="F65" s="4"/>
      <c r="G65" s="4">
        <f>AVERAGE(B65:E65)</f>
        <v>0.03333333333333333</v>
      </c>
      <c r="H65" s="4">
        <f>STDEV(B65:E65)</f>
        <v>0.041633319989322654</v>
      </c>
      <c r="I65" s="4" t="s">
        <v>78</v>
      </c>
    </row>
    <row r="66" spans="1:9" s="3" customFormat="1" ht="12.75">
      <c r="A66" s="3" t="s">
        <v>15</v>
      </c>
      <c r="B66" s="4">
        <v>0.02</v>
      </c>
      <c r="C66" s="4">
        <v>0.07</v>
      </c>
      <c r="D66" s="4">
        <v>0</v>
      </c>
      <c r="E66" s="4"/>
      <c r="F66" s="4"/>
      <c r="G66" s="4">
        <f>AVERAGE(B66:E66)</f>
        <v>0.030000000000000002</v>
      </c>
      <c r="H66" s="4">
        <f>STDEV(B66:E66)</f>
        <v>0.0360555127546399</v>
      </c>
      <c r="I66" s="4" t="s">
        <v>78</v>
      </c>
    </row>
    <row r="67" spans="1:9" s="3" customFormat="1" ht="12.75">
      <c r="A67" s="3" t="s">
        <v>17</v>
      </c>
      <c r="B67" s="4">
        <v>0</v>
      </c>
      <c r="C67" s="4">
        <v>0</v>
      </c>
      <c r="D67" s="4">
        <v>0</v>
      </c>
      <c r="E67" s="4"/>
      <c r="F67" s="4"/>
      <c r="G67" s="4">
        <f>AVERAGE(B67:E67)</f>
        <v>0</v>
      </c>
      <c r="H67" s="4">
        <f>STDEV(B67:E67)</f>
        <v>0</v>
      </c>
      <c r="I67" s="4" t="s">
        <v>78</v>
      </c>
    </row>
    <row r="68" spans="1:9" s="3" customFormat="1" ht="12.75">
      <c r="A68" s="3" t="s">
        <v>8</v>
      </c>
      <c r="B68" s="4">
        <v>0.22</v>
      </c>
      <c r="C68" s="4">
        <v>0.23</v>
      </c>
      <c r="D68" s="4">
        <v>0.17</v>
      </c>
      <c r="E68" s="4"/>
      <c r="F68" s="4"/>
      <c r="G68" s="4">
        <f>AVERAGE(B68:E68)</f>
        <v>0.20666666666666667</v>
      </c>
      <c r="H68" s="4">
        <f>STDEV(B68:E68)</f>
        <v>0.03214550253664314</v>
      </c>
      <c r="I68" s="4" t="s">
        <v>78</v>
      </c>
    </row>
    <row r="69" spans="1:9" ht="12.75">
      <c r="A69" s="1" t="s">
        <v>80</v>
      </c>
      <c r="B69" s="2">
        <f>SUM(B56:B63)</f>
        <v>86.14</v>
      </c>
      <c r="C69" s="2">
        <f>SUM(C56:C63)</f>
        <v>85.3</v>
      </c>
      <c r="D69" s="2">
        <f>SUM(D56:D63)</f>
        <v>85.06</v>
      </c>
      <c r="E69" s="2"/>
      <c r="F69" s="2"/>
      <c r="G69" s="2">
        <f>AVERAGE(B69:E69)</f>
        <v>85.5</v>
      </c>
      <c r="H69" s="2">
        <f>STDEV(B69:E69)</f>
        <v>0.5670978751497023</v>
      </c>
      <c r="I69" s="2"/>
    </row>
    <row r="70" spans="1:9" ht="12.75">
      <c r="A70" s="3"/>
      <c r="B70" s="4"/>
      <c r="C70" s="4"/>
      <c r="D70" s="4"/>
      <c r="E70" s="4"/>
      <c r="F70" s="4"/>
      <c r="G70" s="2"/>
      <c r="H70" s="2"/>
      <c r="I70" s="2"/>
    </row>
    <row r="71" spans="1:11" ht="12.75">
      <c r="A71" s="1" t="s">
        <v>84</v>
      </c>
      <c r="B71" s="4"/>
      <c r="C71" s="4"/>
      <c r="D71" s="4"/>
      <c r="E71" s="4"/>
      <c r="F71" s="4"/>
      <c r="G71" s="2" t="s">
        <v>71</v>
      </c>
      <c r="H71" s="1" t="s">
        <v>72</v>
      </c>
      <c r="I71" s="2" t="s">
        <v>73</v>
      </c>
      <c r="K71" s="1" t="s">
        <v>74</v>
      </c>
    </row>
    <row r="72" spans="1:11" ht="12.75">
      <c r="A72" s="1" t="s">
        <v>26</v>
      </c>
      <c r="B72" s="2">
        <v>16.27162140595366</v>
      </c>
      <c r="C72" s="2">
        <v>16.363114956219643</v>
      </c>
      <c r="D72" s="2">
        <v>16.30585592073645</v>
      </c>
      <c r="E72" s="2"/>
      <c r="F72" s="2"/>
      <c r="G72" s="2">
        <f>AVERAGE(B72:E72)</f>
        <v>16.313530760969915</v>
      </c>
      <c r="H72" s="2">
        <f>STDEV(B72:E72)</f>
        <v>0.04622710043525921</v>
      </c>
      <c r="I72" s="6">
        <v>16</v>
      </c>
      <c r="J72" s="2">
        <v>4</v>
      </c>
      <c r="K72" s="2">
        <f>I72*J72</f>
        <v>64</v>
      </c>
    </row>
    <row r="73" spans="2:11" ht="12.75">
      <c r="B73" s="2"/>
      <c r="C73" s="2"/>
      <c r="D73" s="2"/>
      <c r="E73" s="2"/>
      <c r="F73" s="2"/>
      <c r="G73" s="2"/>
      <c r="H73" s="2"/>
      <c r="I73" s="6"/>
      <c r="J73" s="2"/>
      <c r="K73" s="2"/>
    </row>
    <row r="74" spans="1:11" ht="12.75">
      <c r="A74" s="1" t="s">
        <v>30</v>
      </c>
      <c r="B74" s="2">
        <v>7.733543819278261</v>
      </c>
      <c r="C74" s="2">
        <v>7.426408141654362</v>
      </c>
      <c r="D74" s="2">
        <v>7.629771180456928</v>
      </c>
      <c r="E74" s="4"/>
      <c r="F74" s="4"/>
      <c r="G74" s="15">
        <f>AVERAGE(B74:E74)</f>
        <v>7.596574380463184</v>
      </c>
      <c r="H74" s="2">
        <f>STDEV(B74:E74)</f>
        <v>0.15623572499514718</v>
      </c>
      <c r="I74" s="6">
        <v>7.6</v>
      </c>
      <c r="J74" s="2">
        <v>4</v>
      </c>
      <c r="K74" s="2">
        <f aca="true" t="shared" si="2" ref="K74:K86">I74*J74</f>
        <v>30.4</v>
      </c>
    </row>
    <row r="75" spans="1:11" ht="12.75">
      <c r="A75" s="1" t="s">
        <v>67</v>
      </c>
      <c r="B75" s="2">
        <f>8-B74-B76</f>
        <v>0.2264305268345021</v>
      </c>
      <c r="C75" s="2">
        <f>8-C74-C76</f>
        <v>0.4148532803676145</v>
      </c>
      <c r="D75" s="2">
        <f>8-D74-D76</f>
        <v>0.31258571273856905</v>
      </c>
      <c r="E75" s="4"/>
      <c r="F75" s="4"/>
      <c r="G75" s="15">
        <f>AVERAGE(B75:E75)</f>
        <v>0.3179565066468952</v>
      </c>
      <c r="H75" s="2">
        <f>STDEV(B75:E75)</f>
        <v>0.09432612354302654</v>
      </c>
      <c r="I75" s="6">
        <v>0.32</v>
      </c>
      <c r="J75" s="2">
        <v>3</v>
      </c>
      <c r="K75" s="2">
        <f t="shared" si="2"/>
        <v>0.96</v>
      </c>
    </row>
    <row r="76" spans="1:11" ht="12.75">
      <c r="A76" s="1" t="s">
        <v>25</v>
      </c>
      <c r="B76" s="1">
        <v>0.04002565388723661</v>
      </c>
      <c r="C76" s="2">
        <v>0.15873857797802318</v>
      </c>
      <c r="D76" s="2">
        <v>0.057643106804502554</v>
      </c>
      <c r="E76" s="2"/>
      <c r="F76" s="2"/>
      <c r="G76" s="15">
        <f>AVERAGE(B76:E76)</f>
        <v>0.08546911288992078</v>
      </c>
      <c r="H76" s="2">
        <f>STDEV(B76:E76)</f>
        <v>0.06406172451273469</v>
      </c>
      <c r="I76" s="6">
        <v>0.08</v>
      </c>
      <c r="J76" s="2">
        <v>3</v>
      </c>
      <c r="K76" s="2">
        <f t="shared" si="2"/>
        <v>0.24</v>
      </c>
    </row>
    <row r="77" spans="2:11" ht="12.75">
      <c r="B77" s="2"/>
      <c r="C77" s="2"/>
      <c r="D77" s="2"/>
      <c r="E77" s="4"/>
      <c r="F77" s="4"/>
      <c r="G77" s="2"/>
      <c r="H77" s="2"/>
      <c r="I77" s="6"/>
      <c r="J77" s="2"/>
      <c r="K77" s="2"/>
    </row>
    <row r="78" spans="1:11" ht="12.75">
      <c r="A78" s="1" t="s">
        <v>34</v>
      </c>
      <c r="B78" s="2">
        <v>2.0136136829255826</v>
      </c>
      <c r="C78" s="2">
        <v>2.0037212494222563</v>
      </c>
      <c r="D78" s="2">
        <v>2.0429255346986013</v>
      </c>
      <c r="E78" s="2"/>
      <c r="F78" s="2"/>
      <c r="G78" s="2">
        <f>AVERAGE(B78:E78)</f>
        <v>2.0200868223488135</v>
      </c>
      <c r="H78" s="2">
        <f>STDEV(B78:E78)</f>
        <v>0.02038799025166833</v>
      </c>
      <c r="I78" s="6">
        <v>2.02</v>
      </c>
      <c r="J78" s="2">
        <v>2</v>
      </c>
      <c r="K78" s="2">
        <f t="shared" si="2"/>
        <v>4.04</v>
      </c>
    </row>
    <row r="79" spans="1:11" ht="12.75">
      <c r="A79" s="1" t="s">
        <v>27</v>
      </c>
      <c r="B79" s="2">
        <f>B93-B82</f>
        <v>0.020724948406865895</v>
      </c>
      <c r="C79" s="2">
        <f>C93-C82</f>
        <v>0.5631467488539408</v>
      </c>
      <c r="D79" s="2">
        <f>D93-D82</f>
        <v>0.31304350869422004</v>
      </c>
      <c r="E79" s="2"/>
      <c r="F79" s="2"/>
      <c r="G79" s="2">
        <f>AVERAGE(B79:E79)</f>
        <v>0.29897173531834226</v>
      </c>
      <c r="H79" s="2">
        <f>STDEV(B79:E79)</f>
        <v>0.27148455481761413</v>
      </c>
      <c r="I79" s="6">
        <v>0.3</v>
      </c>
      <c r="J79" s="2">
        <v>1</v>
      </c>
      <c r="K79" s="2">
        <f t="shared" si="2"/>
        <v>0.3</v>
      </c>
    </row>
    <row r="80" spans="1:11" ht="12.75">
      <c r="A80" s="1" t="s">
        <v>65</v>
      </c>
      <c r="B80" s="2">
        <f>B95-B75</f>
        <v>0.3139612313140911</v>
      </c>
      <c r="C80" s="2">
        <f>C95-C75</f>
        <v>0.06401158102451471</v>
      </c>
      <c r="D80" s="2">
        <f>D95-D75</f>
        <v>0.15345961637761452</v>
      </c>
      <c r="E80" s="2"/>
      <c r="F80" s="2"/>
      <c r="G80" s="2">
        <f>AVERAGE(B80:E80)</f>
        <v>0.17714414290540678</v>
      </c>
      <c r="H80" s="2">
        <f>STDEV(B80:E80)</f>
        <v>0.1266468496157905</v>
      </c>
      <c r="I80" s="6">
        <v>0.18</v>
      </c>
      <c r="J80" s="2">
        <v>2</v>
      </c>
      <c r="K80" s="2">
        <f t="shared" si="2"/>
        <v>0.36</v>
      </c>
    </row>
    <row r="81" spans="2:11" ht="12.75">
      <c r="B81" s="2"/>
      <c r="C81" s="2"/>
      <c r="D81" s="2"/>
      <c r="E81" s="2"/>
      <c r="F81" s="2"/>
      <c r="G81" s="2"/>
      <c r="H81" s="2"/>
      <c r="I81" s="6"/>
      <c r="J81" s="2"/>
      <c r="K81" s="2"/>
    </row>
    <row r="82" spans="1:11" ht="12.75">
      <c r="A82" s="1" t="s">
        <v>27</v>
      </c>
      <c r="B82" s="2">
        <f>4-B83</f>
        <v>3.830002512524977</v>
      </c>
      <c r="C82" s="2">
        <f>4-C83</f>
        <v>3.4488527676792393</v>
      </c>
      <c r="D82" s="2">
        <f>4-D83</f>
        <v>3.660173222605306</v>
      </c>
      <c r="E82" s="2"/>
      <c r="F82" s="2"/>
      <c r="G82" s="2">
        <f>AVERAGE(B82:E82)</f>
        <v>3.646342834269841</v>
      </c>
      <c r="H82" s="2">
        <f>STDEV(B82:E82)</f>
        <v>0.19095088826743942</v>
      </c>
      <c r="I82" s="6">
        <v>3.65</v>
      </c>
      <c r="J82" s="2">
        <v>1</v>
      </c>
      <c r="K82" s="2">
        <f t="shared" si="2"/>
        <v>3.65</v>
      </c>
    </row>
    <row r="83" spans="1:11" ht="12.75">
      <c r="A83" s="1" t="s">
        <v>23</v>
      </c>
      <c r="B83" s="2">
        <f>B94-B85</f>
        <v>0.16999748747502297</v>
      </c>
      <c r="C83" s="2">
        <f>C94-C85</f>
        <v>0.5511472323207607</v>
      </c>
      <c r="D83" s="2">
        <f>D94-D85</f>
        <v>0.3398267773946939</v>
      </c>
      <c r="E83" s="2"/>
      <c r="F83" s="2"/>
      <c r="G83" s="2">
        <f>AVERAGE(B83:E83)</f>
        <v>0.3536571657301592</v>
      </c>
      <c r="H83" s="2">
        <f>STDEV(B83:E83)</f>
        <v>0.19095088826744183</v>
      </c>
      <c r="I83" s="6">
        <v>0.35</v>
      </c>
      <c r="J83" s="2">
        <v>1</v>
      </c>
      <c r="K83" s="2">
        <f t="shared" si="2"/>
        <v>0.35</v>
      </c>
    </row>
    <row r="84" spans="2:11" ht="12.75">
      <c r="B84" s="2"/>
      <c r="C84" s="2"/>
      <c r="D84" s="2"/>
      <c r="E84" s="2"/>
      <c r="F84" s="2"/>
      <c r="G84" s="2"/>
      <c r="H84" s="2"/>
      <c r="I84" s="6"/>
      <c r="J84" s="2"/>
      <c r="K84" s="2"/>
    </row>
    <row r="85" spans="1:11" ht="12.75">
      <c r="A85" s="1" t="s">
        <v>23</v>
      </c>
      <c r="B85" s="2">
        <f>4-B86</f>
        <v>3.9146417488934877</v>
      </c>
      <c r="C85" s="2">
        <f>4-C86</f>
        <v>3.913723474330314</v>
      </c>
      <c r="D85" s="2">
        <f>4-D86</f>
        <v>3.9036939407197995</v>
      </c>
      <c r="E85" s="2"/>
      <c r="F85" s="2"/>
      <c r="G85" s="2">
        <f>AVERAGE(B85:E85)</f>
        <v>3.9106863879812006</v>
      </c>
      <c r="H85" s="2">
        <f>STDEV(B85:E85)</f>
        <v>0.006073017871669947</v>
      </c>
      <c r="I85" s="6">
        <v>3.91</v>
      </c>
      <c r="J85" s="2">
        <v>1</v>
      </c>
      <c r="K85" s="2">
        <f t="shared" si="2"/>
        <v>3.91</v>
      </c>
    </row>
    <row r="86" spans="1:11" ht="12.75">
      <c r="A86" s="1" t="s">
        <v>28</v>
      </c>
      <c r="B86" s="2">
        <v>0.08535825110651217</v>
      </c>
      <c r="C86" s="2">
        <v>0.08627652566968579</v>
      </c>
      <c r="D86" s="2">
        <v>0.09630605928020042</v>
      </c>
      <c r="E86" s="2"/>
      <c r="F86" s="2"/>
      <c r="G86" s="2">
        <f>AVERAGE(B86:E86)</f>
        <v>0.08931361201879946</v>
      </c>
      <c r="H86" s="2">
        <f>STDEV(B86:E86)</f>
        <v>0.006073017871778921</v>
      </c>
      <c r="I86" s="6">
        <v>0.09</v>
      </c>
      <c r="J86" s="2">
        <v>1</v>
      </c>
      <c r="K86" s="2">
        <f t="shared" si="2"/>
        <v>0.09</v>
      </c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1" t="s">
        <v>80</v>
      </c>
      <c r="B88" s="2">
        <f>SUM(B72:B86)</f>
        <v>34.6199212686002</v>
      </c>
      <c r="C88" s="2">
        <f aca="true" t="shared" si="3" ref="C88:I88">SUM(C72:C86)</f>
        <v>34.993994535520365</v>
      </c>
      <c r="D88" s="2">
        <f t="shared" si="3"/>
        <v>34.81528458050689</v>
      </c>
      <c r="E88" s="2"/>
      <c r="F88" s="2"/>
      <c r="G88" s="2">
        <f>AVERAGE(B88:E88)</f>
        <v>34.809733461542486</v>
      </c>
      <c r="H88" s="2">
        <f>STDEV(B88:E88)</f>
        <v>0.18709840578609083</v>
      </c>
      <c r="I88" s="2">
        <f t="shared" si="3"/>
        <v>34.5</v>
      </c>
      <c r="J88" s="2"/>
      <c r="K88" s="9">
        <f>SUM(K72:K86)</f>
        <v>108.3</v>
      </c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12"/>
    </row>
    <row r="90" spans="1:13" ht="12.75">
      <c r="A90" s="1" t="s">
        <v>76</v>
      </c>
      <c r="B90" s="2">
        <v>34.35351467982848</v>
      </c>
      <c r="C90" s="2">
        <v>36.120352156650625</v>
      </c>
      <c r="D90" s="2">
        <v>36.65840579414207</v>
      </c>
      <c r="E90" s="2"/>
      <c r="F90" s="2"/>
      <c r="G90" s="2">
        <f>AVERAGE(B90:E90)</f>
        <v>35.71075754354039</v>
      </c>
      <c r="H90" s="2">
        <f>STDEV(B90:E90)</f>
        <v>1.205801216008251</v>
      </c>
      <c r="I90" s="2">
        <v>35.71</v>
      </c>
      <c r="J90" s="2"/>
      <c r="K90" s="2"/>
      <c r="L90" s="1" t="s">
        <v>69</v>
      </c>
      <c r="M90" s="16">
        <f>(I90-J100)/2</f>
        <v>16.005</v>
      </c>
    </row>
    <row r="91" spans="1:16" ht="12.75">
      <c r="A91" s="1" t="s">
        <v>77</v>
      </c>
      <c r="B91" s="2"/>
      <c r="C91" s="2"/>
      <c r="D91" s="2"/>
      <c r="E91" s="2"/>
      <c r="F91" s="2"/>
      <c r="G91" s="2"/>
      <c r="H91" s="2"/>
      <c r="I91" s="2"/>
      <c r="J91" s="13"/>
      <c r="K91" s="11"/>
      <c r="L91" s="11"/>
      <c r="M91" s="11"/>
      <c r="N91" s="11"/>
      <c r="O91" s="11"/>
      <c r="P91" s="12"/>
    </row>
    <row r="92" spans="2:16" ht="12.75">
      <c r="B92" s="2"/>
      <c r="C92" s="2"/>
      <c r="D92" s="2"/>
      <c r="E92" s="2"/>
      <c r="F92" s="2"/>
      <c r="G92" s="2"/>
      <c r="H92" s="2"/>
      <c r="I92" s="2"/>
      <c r="J92" s="13"/>
      <c r="K92" s="11"/>
      <c r="L92" s="11"/>
      <c r="M92" s="11"/>
      <c r="N92" s="11"/>
      <c r="O92" s="11"/>
      <c r="P92" s="12"/>
    </row>
    <row r="93" spans="1:11" ht="12.75">
      <c r="A93" s="1" t="s">
        <v>62</v>
      </c>
      <c r="B93" s="2">
        <v>3.850727460931843</v>
      </c>
      <c r="C93" s="2">
        <v>4.01199951653318</v>
      </c>
      <c r="D93" s="2">
        <v>3.973216731299526</v>
      </c>
      <c r="E93" s="2"/>
      <c r="F93" s="2"/>
      <c r="G93" s="2">
        <f>AVERAGE(B93:E93)</f>
        <v>3.945314569588183</v>
      </c>
      <c r="H93" s="2">
        <f>STDEV(B93:E93)</f>
        <v>0.08417877969295728</v>
      </c>
      <c r="I93" s="2"/>
      <c r="J93" s="2"/>
      <c r="K93" s="2"/>
    </row>
    <row r="94" spans="1:11" ht="12.75">
      <c r="A94" s="1" t="s">
        <v>63</v>
      </c>
      <c r="B94" s="2">
        <v>4.084639236368511</v>
      </c>
      <c r="C94" s="2">
        <v>4.464870706651075</v>
      </c>
      <c r="D94" s="2">
        <v>4.243520718114493</v>
      </c>
      <c r="E94" s="2"/>
      <c r="F94" s="2"/>
      <c r="G94" s="2">
        <f>AVERAGE(B94:E94)</f>
        <v>4.26434355371136</v>
      </c>
      <c r="H94" s="2">
        <f>STDEV(B94:E94)</f>
        <v>0.19096906977316302</v>
      </c>
      <c r="I94" s="2"/>
      <c r="J94" s="2"/>
      <c r="K94" s="2"/>
    </row>
    <row r="95" spans="1:11" ht="12.75">
      <c r="A95" s="1" t="s">
        <v>66</v>
      </c>
      <c r="B95" s="2">
        <v>0.5403917581485932</v>
      </c>
      <c r="C95" s="2">
        <v>0.4788648613921292</v>
      </c>
      <c r="D95" s="2">
        <v>0.46604532911618357</v>
      </c>
      <c r="E95" s="2"/>
      <c r="F95" s="2"/>
      <c r="G95" s="2">
        <f>AVERAGE(B95:E95)</f>
        <v>0.49510064955230204</v>
      </c>
      <c r="H95" s="2">
        <f>STDEV(B95:E95)</f>
        <v>0.039743533943953545</v>
      </c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8:12" ht="12.75">
      <c r="H97" s="2"/>
      <c r="I97" s="2"/>
      <c r="J97" s="2" t="s">
        <v>73</v>
      </c>
      <c r="L97" s="1" t="s">
        <v>75</v>
      </c>
    </row>
    <row r="98" spans="1:14" ht="12.75">
      <c r="A98" s="1" t="s">
        <v>22</v>
      </c>
      <c r="B98" s="2"/>
      <c r="C98" s="2"/>
      <c r="D98" s="2"/>
      <c r="E98" s="2"/>
      <c r="F98" s="2"/>
      <c r="G98" s="2"/>
      <c r="H98" s="2"/>
      <c r="I98" s="2"/>
      <c r="J98" s="6">
        <v>48</v>
      </c>
      <c r="K98" s="2">
        <v>2</v>
      </c>
      <c r="L98" s="2">
        <f>J98*K98</f>
        <v>96</v>
      </c>
      <c r="M98" s="2"/>
      <c r="N98" s="2"/>
    </row>
    <row r="99" spans="1:14" ht="12.75">
      <c r="A99" s="1" t="s">
        <v>70</v>
      </c>
      <c r="B99" s="2"/>
      <c r="C99" s="2"/>
      <c r="D99" s="2"/>
      <c r="E99" s="2"/>
      <c r="F99" s="2"/>
      <c r="G99" s="2"/>
      <c r="H99" s="2"/>
      <c r="I99" s="2"/>
      <c r="J99" s="6">
        <f>8-J100</f>
        <v>4.3</v>
      </c>
      <c r="K99" s="2">
        <v>2</v>
      </c>
      <c r="L99" s="2">
        <f>J99*K99</f>
        <v>8.6</v>
      </c>
      <c r="M99" s="2"/>
      <c r="N99" s="2"/>
    </row>
    <row r="100" spans="1:15" ht="12.75">
      <c r="A100" s="1" t="s">
        <v>68</v>
      </c>
      <c r="B100" s="2"/>
      <c r="C100" s="2"/>
      <c r="D100" s="2"/>
      <c r="E100" s="2"/>
      <c r="F100" s="2"/>
      <c r="G100" s="2"/>
      <c r="H100" s="2"/>
      <c r="I100" s="2"/>
      <c r="J100" s="6">
        <v>3.7</v>
      </c>
      <c r="K100" s="2">
        <v>1</v>
      </c>
      <c r="L100" s="2">
        <f>J100*K100</f>
        <v>3.7</v>
      </c>
      <c r="M100" s="2"/>
      <c r="N100" s="2"/>
      <c r="O100" s="2"/>
    </row>
    <row r="101" spans="2:15" ht="12.75">
      <c r="B101" s="2"/>
      <c r="C101" s="2"/>
      <c r="D101" s="2"/>
      <c r="E101" s="2"/>
      <c r="F101" s="2"/>
      <c r="G101" s="2"/>
      <c r="H101" s="2"/>
      <c r="I101" s="2"/>
      <c r="J101" s="6"/>
      <c r="K101" s="2"/>
      <c r="L101" s="9">
        <f>SUM(L98:L100)</f>
        <v>108.3</v>
      </c>
      <c r="M101" s="2"/>
      <c r="N101" s="2"/>
      <c r="O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0" ht="23.25">
      <c r="A103" s="1" t="s">
        <v>81</v>
      </c>
      <c r="B103" s="2"/>
      <c r="C103" s="2"/>
      <c r="D103" s="5" t="s">
        <v>87</v>
      </c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8" spans="1:8" ht="12.75">
      <c r="A108" s="1" t="s">
        <v>35</v>
      </c>
      <c r="B108" s="1" t="s">
        <v>36</v>
      </c>
      <c r="C108" s="1" t="s">
        <v>37</v>
      </c>
      <c r="D108" s="1" t="s">
        <v>38</v>
      </c>
      <c r="E108" s="1" t="s">
        <v>39</v>
      </c>
      <c r="F108" s="1" t="s">
        <v>40</v>
      </c>
      <c r="G108" s="1" t="s">
        <v>41</v>
      </c>
      <c r="H108" s="1" t="s">
        <v>42</v>
      </c>
    </row>
    <row r="109" spans="1:8" ht="12.75">
      <c r="A109" s="1" t="s">
        <v>43</v>
      </c>
      <c r="B109" s="1" t="s">
        <v>23</v>
      </c>
      <c r="C109" s="1" t="s">
        <v>44</v>
      </c>
      <c r="D109" s="1">
        <v>20</v>
      </c>
      <c r="E109" s="1">
        <v>10</v>
      </c>
      <c r="F109" s="1">
        <v>600</v>
      </c>
      <c r="G109" s="1">
        <v>-600</v>
      </c>
      <c r="H109" s="1" t="s">
        <v>45</v>
      </c>
    </row>
    <row r="110" spans="1:8" ht="12.75">
      <c r="A110" s="1" t="s">
        <v>43</v>
      </c>
      <c r="B110" s="1" t="s">
        <v>26</v>
      </c>
      <c r="C110" s="1" t="s">
        <v>44</v>
      </c>
      <c r="D110" s="1">
        <v>20</v>
      </c>
      <c r="E110" s="1">
        <v>10</v>
      </c>
      <c r="F110" s="1">
        <v>600</v>
      </c>
      <c r="G110" s="1">
        <v>-600</v>
      </c>
      <c r="H110" s="1" t="s">
        <v>46</v>
      </c>
    </row>
    <row r="111" spans="1:8" ht="12.75">
      <c r="A111" s="1" t="s">
        <v>43</v>
      </c>
      <c r="B111" s="1" t="s">
        <v>8</v>
      </c>
      <c r="C111" s="1" t="s">
        <v>44</v>
      </c>
      <c r="D111" s="1">
        <v>20</v>
      </c>
      <c r="E111" s="1">
        <v>10</v>
      </c>
      <c r="F111" s="1">
        <v>800</v>
      </c>
      <c r="G111" s="1">
        <v>-800</v>
      </c>
      <c r="H111" s="1" t="s">
        <v>47</v>
      </c>
    </row>
    <row r="112" spans="1:8" ht="12.75">
      <c r="A112" s="1" t="s">
        <v>43</v>
      </c>
      <c r="B112" s="1" t="s">
        <v>24</v>
      </c>
      <c r="C112" s="1" t="s">
        <v>44</v>
      </c>
      <c r="D112" s="1">
        <v>20</v>
      </c>
      <c r="E112" s="1">
        <v>10</v>
      </c>
      <c r="F112" s="1">
        <v>600</v>
      </c>
      <c r="G112" s="1">
        <v>-600</v>
      </c>
      <c r="H112" s="1" t="s">
        <v>46</v>
      </c>
    </row>
    <row r="113" spans="1:8" ht="12.75">
      <c r="A113" s="1" t="s">
        <v>43</v>
      </c>
      <c r="B113" s="1" t="s">
        <v>25</v>
      </c>
      <c r="C113" s="1" t="s">
        <v>44</v>
      </c>
      <c r="D113" s="1">
        <v>20</v>
      </c>
      <c r="E113" s="1">
        <v>10</v>
      </c>
      <c r="F113" s="1">
        <v>600</v>
      </c>
      <c r="G113" s="1">
        <v>-600</v>
      </c>
      <c r="H113" s="1" t="s">
        <v>48</v>
      </c>
    </row>
    <row r="114" spans="1:8" ht="12.75">
      <c r="A114" s="1" t="s">
        <v>49</v>
      </c>
      <c r="B114" s="1" t="s">
        <v>29</v>
      </c>
      <c r="C114" s="1" t="s">
        <v>44</v>
      </c>
      <c r="D114" s="1">
        <v>20</v>
      </c>
      <c r="E114" s="1">
        <v>10</v>
      </c>
      <c r="F114" s="1">
        <v>500</v>
      </c>
      <c r="G114" s="1">
        <v>-500</v>
      </c>
      <c r="H114" s="1" t="s">
        <v>50</v>
      </c>
    </row>
    <row r="115" spans="1:8" ht="12.75">
      <c r="A115" s="1" t="s">
        <v>49</v>
      </c>
      <c r="B115" s="1" t="s">
        <v>32</v>
      </c>
      <c r="C115" s="1" t="s">
        <v>44</v>
      </c>
      <c r="D115" s="1">
        <v>20</v>
      </c>
      <c r="E115" s="1">
        <v>10</v>
      </c>
      <c r="F115" s="1">
        <v>500</v>
      </c>
      <c r="G115" s="1">
        <v>-500</v>
      </c>
      <c r="H115" s="1" t="s">
        <v>51</v>
      </c>
    </row>
    <row r="116" spans="1:8" ht="12.75">
      <c r="A116" s="1" t="s">
        <v>49</v>
      </c>
      <c r="B116" s="1" t="s">
        <v>33</v>
      </c>
      <c r="C116" s="1" t="s">
        <v>44</v>
      </c>
      <c r="D116" s="1">
        <v>20</v>
      </c>
      <c r="E116" s="1">
        <v>10</v>
      </c>
      <c r="F116" s="1">
        <v>500</v>
      </c>
      <c r="G116" s="1">
        <v>-500</v>
      </c>
      <c r="H116" s="1" t="s">
        <v>52</v>
      </c>
    </row>
    <row r="117" spans="1:8" ht="12.75">
      <c r="A117" s="1" t="s">
        <v>49</v>
      </c>
      <c r="B117" s="1" t="s">
        <v>34</v>
      </c>
      <c r="C117" s="1" t="s">
        <v>53</v>
      </c>
      <c r="D117" s="1">
        <v>20</v>
      </c>
      <c r="E117" s="1">
        <v>10</v>
      </c>
      <c r="F117" s="1">
        <v>500</v>
      </c>
      <c r="G117" s="1">
        <v>-500</v>
      </c>
      <c r="H117" s="1" t="s">
        <v>54</v>
      </c>
    </row>
    <row r="118" spans="1:8" ht="12.75">
      <c r="A118" s="1" t="s">
        <v>55</v>
      </c>
      <c r="B118" s="1" t="s">
        <v>27</v>
      </c>
      <c r="C118" s="1" t="s">
        <v>44</v>
      </c>
      <c r="D118" s="1">
        <v>20</v>
      </c>
      <c r="E118" s="1">
        <v>10</v>
      </c>
      <c r="F118" s="1">
        <v>600</v>
      </c>
      <c r="G118" s="1">
        <v>-600</v>
      </c>
      <c r="H118" s="1" t="s">
        <v>56</v>
      </c>
    </row>
    <row r="119" spans="1:8" ht="12.75">
      <c r="A119" s="1" t="s">
        <v>55</v>
      </c>
      <c r="B119" s="1" t="s">
        <v>28</v>
      </c>
      <c r="C119" s="1" t="s">
        <v>44</v>
      </c>
      <c r="D119" s="1">
        <v>20</v>
      </c>
      <c r="E119" s="1">
        <v>10</v>
      </c>
      <c r="F119" s="1">
        <v>500</v>
      </c>
      <c r="G119" s="1">
        <v>-500</v>
      </c>
      <c r="H119" s="1" t="s">
        <v>46</v>
      </c>
    </row>
    <row r="120" spans="1:8" ht="12.75">
      <c r="A120" s="1" t="s">
        <v>55</v>
      </c>
      <c r="B120" s="1" t="s">
        <v>30</v>
      </c>
      <c r="C120" s="1" t="s">
        <v>44</v>
      </c>
      <c r="D120" s="1">
        <v>20</v>
      </c>
      <c r="E120" s="1">
        <v>10</v>
      </c>
      <c r="F120" s="1">
        <v>600</v>
      </c>
      <c r="G120" s="1">
        <v>-600</v>
      </c>
      <c r="H120" s="1" t="s">
        <v>57</v>
      </c>
    </row>
    <row r="121" spans="1:8" ht="12.75">
      <c r="A121" s="1" t="s">
        <v>55</v>
      </c>
      <c r="B121" s="1" t="s">
        <v>31</v>
      </c>
      <c r="C121" s="1" t="s">
        <v>44</v>
      </c>
      <c r="D121" s="1">
        <v>20</v>
      </c>
      <c r="E121" s="1">
        <v>10</v>
      </c>
      <c r="F121" s="1">
        <v>600</v>
      </c>
      <c r="G121" s="1">
        <v>-600</v>
      </c>
      <c r="H121" s="1" t="s">
        <v>58</v>
      </c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2008-04-19T03:44:50Z</dcterms:created>
  <dcterms:modified xsi:type="dcterms:W3CDTF">2008-04-21T18:40:00Z</dcterms:modified>
  <cp:category/>
  <cp:version/>
  <cp:contentType/>
  <cp:contentStatus/>
</cp:coreProperties>
</file>