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<sst xmlns="http://schemas.openxmlformats.org/spreadsheetml/2006/main" count="56" uniqueCount="40">
  <si>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Oxide</t>
  </si>
  <si>
    <t xml:space="preserve"> </t>
  </si>
  <si>
    <t>Mn2O3</t>
  </si>
  <si>
    <t>CaO</t>
  </si>
  <si>
    <t>K2O</t>
  </si>
  <si>
    <t>ZnO</t>
  </si>
  <si>
    <t>As2O5</t>
  </si>
  <si>
    <t>Total</t>
  </si>
  <si>
    <t>R060862 Lothar Blade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</si>
  <si>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</si>
  <si>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</si>
  <si>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</si>
  <si>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</si>
  <si>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</si>
  <si>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</si>
  <si>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</si>
  <si>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</si>
  <si>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r>
      <t>Mn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</si>
  <si>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</si>
  <si>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As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</si>
  <si>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</si>
  <si>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</si>
  <si>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Oxygen Factor Calculation:</t>
  </si>
  <si>
    <t>F=</t>
  </si>
  <si>
    <t>F is factor for anion proportion calculation</t>
  </si>
  <si>
    <t>Ideal Chemistry:</t>
  </si>
  <si>
    <r>
      <t>CaZn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(AsO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·2H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</si>
  <si>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t>Measured Chemistry:</t>
  </si>
  <si>
    <t>R060862 Lotharmeyerite</t>
  </si>
  <si>
    <t xml:space="preserve">Column Conditions :  Cond 1 : 15keV 10nA  </t>
  </si>
  <si>
    <t xml:space="preserve">Standard Name :   </t>
  </si>
  <si>
    <t xml:space="preserve"> Mn On rhod791 </t>
  </si>
  <si>
    <t xml:space="preserve"> Ca On diopside </t>
  </si>
  <si>
    <t xml:space="preserve"> K  On kspar-OR1 </t>
  </si>
  <si>
    <t xml:space="preserve"> Zn On gahnite </t>
  </si>
  <si>
    <t xml:space="preserve"> As On as2O3 </t>
  </si>
  <si>
    <t xml:space="preserve"> Sr On SrTiO3 </t>
  </si>
  <si>
    <t xml:space="preserve">Beam Size :  5 µm </t>
  </si>
  <si>
    <t>H2O+</t>
  </si>
  <si>
    <r>
      <t>Ca</t>
    </r>
    <r>
      <rPr>
        <b/>
        <vertAlign val="subscript"/>
        <sz val="14"/>
        <color indexed="8"/>
        <rFont val="Calibri"/>
        <family val="2"/>
      </rPr>
      <t>0.99</t>
    </r>
    <r>
      <rPr>
        <b/>
        <sz val="14"/>
        <color indexed="8"/>
        <rFont val="Calibri"/>
        <family val="2"/>
      </rPr>
      <t>(Zn</t>
    </r>
    <r>
      <rPr>
        <b/>
        <vertAlign val="subscript"/>
        <sz val="14"/>
        <color indexed="8"/>
        <rFont val="Calibri"/>
        <family val="2"/>
      </rPr>
      <t>1.01</t>
    </r>
    <r>
      <rPr>
        <b/>
        <sz val="14"/>
        <color indexed="8"/>
        <rFont val="Calibri"/>
        <family val="2"/>
      </rPr>
      <t>Mn</t>
    </r>
    <r>
      <rPr>
        <b/>
        <vertAlign val="superscript"/>
        <sz val="14"/>
        <color indexed="8"/>
        <rFont val="Calibri"/>
        <family val="2"/>
      </rPr>
      <t>+3</t>
    </r>
    <r>
      <rPr>
        <b/>
        <vertAlign val="subscript"/>
        <sz val="14"/>
        <color indexed="8"/>
        <rFont val="Calibri"/>
        <family val="2"/>
      </rPr>
      <t>0.85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Σ=1.86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1.03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·[(OH)</t>
    </r>
    <r>
      <rPr>
        <b/>
        <vertAlign val="subscript"/>
        <sz val="14"/>
        <color indexed="8"/>
        <rFont val="Calibri"/>
        <family val="2"/>
      </rPr>
      <t>0.85</t>
    </r>
    <r>
      <rPr>
        <b/>
        <sz val="14"/>
        <color indexed="8"/>
        <rFont val="Calibri"/>
        <family val="2"/>
      </rPr>
      <t>,1.17H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O]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</si>
</sst>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9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2" max="2" width="20.8515625" style="0" customWidth="1"/>
    <col min="7" max="7" width="11.140625" style="0" customWidth="1"/>
  </cols>
  <sheetData>
    <row r="1" ht="15">
      <c r="B1" t="s">
        <v>28</v>
      </c>
    </row>
    <row r="3" spans="3:9" ht="15">
      <c r="C3" t="s">
        <v>0</v>
      </c>
      <c r="I3" t="s">
        <v>1</v>
      </c>
    </row>
    <row r="4" spans="3:8" ht="15"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</row>
    <row r="5" spans="2:8" ht="15">
      <c r="B5" t="s">
        <v>8</v>
      </c>
      <c r="C5">
        <v>14.21522</v>
      </c>
      <c r="D5">
        <v>10.90131</v>
      </c>
      <c r="E5">
        <v>0.019055</v>
      </c>
      <c r="F5">
        <v>15.94771</v>
      </c>
      <c r="G5">
        <v>47.48081</v>
      </c>
      <c r="H5">
        <v>88.59113</v>
      </c>
    </row>
    <row r="6" spans="2:8" ht="15">
      <c r="B6" t="s">
        <v>8</v>
      </c>
      <c r="C6">
        <v>14.22391</v>
      </c>
      <c r="D6">
        <v>10.96892</v>
      </c>
      <c r="E6">
        <v>0.032962</v>
      </c>
      <c r="F6">
        <v>16.16094</v>
      </c>
      <c r="G6">
        <v>47.1118</v>
      </c>
      <c r="H6">
        <v>88.52218</v>
      </c>
    </row>
    <row r="7" spans="2:8" ht="15">
      <c r="B7" t="s">
        <v>8</v>
      </c>
      <c r="C7">
        <v>14.49308</v>
      </c>
      <c r="D7">
        <v>10.79163</v>
      </c>
      <c r="E7">
        <v>0.01996</v>
      </c>
      <c r="F7">
        <v>15.70295</v>
      </c>
      <c r="G7">
        <v>47.10458</v>
      </c>
      <c r="H7">
        <v>88.18532</v>
      </c>
    </row>
    <row r="8" spans="2:8" ht="15">
      <c r="B8" t="s">
        <v>8</v>
      </c>
      <c r="C8">
        <v>13.9585</v>
      </c>
      <c r="D8">
        <v>11.19881</v>
      </c>
      <c r="E8">
        <v>0.006656</v>
      </c>
      <c r="F8">
        <v>16.22738</v>
      </c>
      <c r="G8">
        <v>48.49666</v>
      </c>
      <c r="H8">
        <v>89.89365</v>
      </c>
    </row>
    <row r="9" spans="2:8" ht="15">
      <c r="B9" t="s">
        <v>8</v>
      </c>
      <c r="C9">
        <v>13.55919</v>
      </c>
      <c r="D9">
        <v>11.13201</v>
      </c>
      <c r="E9">
        <v>0.022987</v>
      </c>
      <c r="F9">
        <v>16.20235</v>
      </c>
      <c r="G9">
        <v>47.05914</v>
      </c>
      <c r="H9">
        <v>87.97571</v>
      </c>
    </row>
    <row r="10" spans="2:8" ht="15">
      <c r="B10" t="s">
        <v>8</v>
      </c>
      <c r="C10">
        <v>14.51818</v>
      </c>
      <c r="D10">
        <v>11.29496</v>
      </c>
      <c r="E10">
        <v>0.015418</v>
      </c>
      <c r="F10">
        <v>15.34623</v>
      </c>
      <c r="G10">
        <v>47.35817</v>
      </c>
      <c r="H10">
        <v>88.59475</v>
      </c>
    </row>
    <row r="11" spans="2:8" ht="15">
      <c r="B11" t="s">
        <v>8</v>
      </c>
      <c r="C11">
        <v>12.69437</v>
      </c>
      <c r="D11">
        <v>11.34624</v>
      </c>
      <c r="E11">
        <v>0.009082</v>
      </c>
      <c r="F11">
        <v>17.12494</v>
      </c>
      <c r="G11">
        <v>48.55109</v>
      </c>
      <c r="H11">
        <v>89.72575</v>
      </c>
    </row>
    <row r="12" spans="2:8" ht="15">
      <c r="B12" t="s">
        <v>8</v>
      </c>
      <c r="C12">
        <v>12.1686</v>
      </c>
      <c r="D12">
        <v>11.48443</v>
      </c>
      <c r="E12">
        <v>0.012107</v>
      </c>
      <c r="F12">
        <v>17.66461</v>
      </c>
      <c r="G12">
        <v>47.49975</v>
      </c>
      <c r="H12">
        <v>88.83742</v>
      </c>
    </row>
    <row r="13" spans="2:8" ht="15">
      <c r="B13" t="s">
        <v>8</v>
      </c>
      <c r="C13">
        <v>11.84581</v>
      </c>
      <c r="D13">
        <v>11.62889</v>
      </c>
      <c r="E13">
        <v>0.009386</v>
      </c>
      <c r="F13">
        <v>18.38166</v>
      </c>
      <c r="G13">
        <v>48.58477</v>
      </c>
      <c r="H13">
        <v>90.45055</v>
      </c>
    </row>
    <row r="14" spans="2:8" ht="15">
      <c r="B14" t="s">
        <v>8</v>
      </c>
      <c r="C14">
        <v>11.23949</v>
      </c>
      <c r="D14">
        <v>11.48872</v>
      </c>
      <c r="E14">
        <v>0.011507</v>
      </c>
      <c r="F14">
        <v>18.91167</v>
      </c>
      <c r="G14">
        <v>48.23511</v>
      </c>
      <c r="H14">
        <v>89.88652</v>
      </c>
    </row>
    <row r="15" spans="2:8" ht="15">
      <c r="B15" t="s">
        <v>8</v>
      </c>
      <c r="C15">
        <v>13.82706</v>
      </c>
      <c r="D15">
        <v>11.19427</v>
      </c>
      <c r="E15">
        <v>0.009377</v>
      </c>
      <c r="F15">
        <v>16.55008</v>
      </c>
      <c r="G15">
        <v>47.36634</v>
      </c>
      <c r="H15">
        <v>88.9629</v>
      </c>
    </row>
    <row r="16" spans="2:8" ht="15">
      <c r="B16" t="s">
        <v>8</v>
      </c>
      <c r="C16">
        <v>13.49244</v>
      </c>
      <c r="D16">
        <v>10.98776</v>
      </c>
      <c r="E16">
        <v>0.008474</v>
      </c>
      <c r="F16">
        <v>16.45937</v>
      </c>
      <c r="G16">
        <v>48.27258</v>
      </c>
      <c r="H16">
        <v>89.22066</v>
      </c>
    </row>
    <row r="17" spans="2:8" ht="15">
      <c r="B17" t="s">
        <v>8</v>
      </c>
      <c r="C17">
        <v>14.59752</v>
      </c>
      <c r="D17">
        <v>11.36388</v>
      </c>
      <c r="E17">
        <v>0.01844</v>
      </c>
      <c r="F17">
        <v>15.64124</v>
      </c>
      <c r="G17">
        <v>47.09636</v>
      </c>
      <c r="H17">
        <v>88.71748</v>
      </c>
    </row>
    <row r="18" spans="2:9" ht="15.75" thickBot="1">
      <c r="B18" s="1" t="s">
        <v>8</v>
      </c>
      <c r="C18" s="1">
        <v>14.87718</v>
      </c>
      <c r="D18" s="1">
        <v>10.80742</v>
      </c>
      <c r="E18" s="1">
        <v>0.029322</v>
      </c>
      <c r="F18" s="1">
        <v>15.38984</v>
      </c>
      <c r="G18" s="1">
        <v>46.64528</v>
      </c>
      <c r="H18" s="1">
        <v>87.74908</v>
      </c>
      <c r="I18" s="16"/>
    </row>
    <row r="19" spans="2:8" ht="15">
      <c r="B19" t="s">
        <v>9</v>
      </c>
      <c r="C19">
        <f aca="true" t="shared" si="0" ref="C19:H19">AVERAGE(C5:C18)</f>
        <v>13.55075357142857</v>
      </c>
      <c r="D19">
        <f t="shared" si="0"/>
        <v>11.184946428571427</v>
      </c>
      <c r="E19">
        <f t="shared" si="0"/>
        <v>0.016052357142857143</v>
      </c>
      <c r="F19">
        <f t="shared" si="0"/>
        <v>16.55078357142857</v>
      </c>
      <c r="G19">
        <f t="shared" si="0"/>
        <v>47.63303142857143</v>
      </c>
      <c r="H19">
        <f t="shared" si="0"/>
        <v>88.95093571428572</v>
      </c>
    </row>
    <row r="20" spans="2:8" ht="15">
      <c r="B20" t="s">
        <v>10</v>
      </c>
      <c r="C20">
        <f aca="true" t="shared" si="1" ref="C20:H20">STDEV(C5:C18)</f>
        <v>1.133824788537304</v>
      </c>
      <c r="D20">
        <f t="shared" si="1"/>
        <v>0.2653728076211774</v>
      </c>
      <c r="E20">
        <f t="shared" si="1"/>
        <v>0.008133658592134697</v>
      </c>
      <c r="F20">
        <f t="shared" si="1"/>
        <v>1.0951296797436563</v>
      </c>
      <c r="G20">
        <f t="shared" si="1"/>
        <v>0.6561885961527347</v>
      </c>
      <c r="H20">
        <f t="shared" si="1"/>
        <v>0.7930146830115976</v>
      </c>
    </row>
    <row r="22" spans="2:8" ht="15.75" thickBot="1">
      <c r="B22" s="2" t="s">
        <v>0</v>
      </c>
      <c r="C22" s="2" t="s">
        <v>11</v>
      </c>
      <c r="D22" s="2" t="s">
        <v>12</v>
      </c>
      <c r="E22" s="2" t="s">
        <v>13</v>
      </c>
      <c r="F22" s="2" t="s">
        <v>14</v>
      </c>
      <c r="G22" s="2" t="s">
        <v>15</v>
      </c>
      <c r="H22" s="2" t="s">
        <v>16</v>
      </c>
    </row>
    <row r="23" spans="2:8" ht="15.75">
      <c r="B23" s="6" t="s">
        <v>17</v>
      </c>
      <c r="C23" s="5">
        <v>13.55</v>
      </c>
      <c r="D23" s="5">
        <v>157.8742</v>
      </c>
      <c r="E23" s="4">
        <f aca="true" t="shared" si="2" ref="E23:E28">C23/D23</f>
        <v>0.08582783000642284</v>
      </c>
      <c r="F23" s="4">
        <f>3*E23</f>
        <v>0.2574834900192685</v>
      </c>
      <c r="G23" s="3">
        <f>F23*E36</f>
        <v>1.2755705987806023</v>
      </c>
      <c r="H23" s="5">
        <f>G23*2/3</f>
        <v>0.8503803991870682</v>
      </c>
    </row>
    <row r="24" spans="2:8" ht="15">
      <c r="B24" s="4" t="s">
        <v>5</v>
      </c>
      <c r="C24" s="5">
        <v>16.55</v>
      </c>
      <c r="D24" s="7">
        <v>81.38</v>
      </c>
      <c r="E24" s="4">
        <f t="shared" si="2"/>
        <v>0.2033669206193168</v>
      </c>
      <c r="F24" s="4">
        <f>E24*1</f>
        <v>0.2033669206193168</v>
      </c>
      <c r="G24" s="3">
        <f>F24*E36</f>
        <v>1.007477662692612</v>
      </c>
      <c r="H24" s="5">
        <f>G24</f>
        <v>1.007477662692612</v>
      </c>
    </row>
    <row r="25" spans="2:8" ht="15">
      <c r="B25" s="4" t="s">
        <v>3</v>
      </c>
      <c r="C25" s="5">
        <v>11.18</v>
      </c>
      <c r="D25" s="7">
        <v>56.08</v>
      </c>
      <c r="E25" s="4">
        <f t="shared" si="2"/>
        <v>0.199358059914408</v>
      </c>
      <c r="F25" s="4">
        <f>E25*1</f>
        <v>0.199358059914408</v>
      </c>
      <c r="G25" s="3">
        <f>F25*E36</f>
        <v>0.987617807408664</v>
      </c>
      <c r="H25" s="5">
        <f>G25</f>
        <v>0.987617807408664</v>
      </c>
    </row>
    <row r="26" spans="2:8" ht="15.75">
      <c r="B26" s="4" t="s">
        <v>18</v>
      </c>
      <c r="C26" s="5">
        <v>0.02</v>
      </c>
      <c r="D26" s="7">
        <v>94.2</v>
      </c>
      <c r="E26" s="4">
        <f t="shared" si="2"/>
        <v>0.00021231422505307856</v>
      </c>
      <c r="F26" s="4">
        <f>E26*1</f>
        <v>0.00021231422505307856</v>
      </c>
      <c r="G26" s="3">
        <f>F26*E36</f>
        <v>0.0010518025181355446</v>
      </c>
      <c r="H26" s="5">
        <f>2*G26</f>
        <v>0.002103605036271089</v>
      </c>
    </row>
    <row r="27" spans="2:8" ht="15.75">
      <c r="B27" s="4" t="s">
        <v>19</v>
      </c>
      <c r="C27" s="5">
        <v>47.63</v>
      </c>
      <c r="D27" s="5">
        <v>229.84</v>
      </c>
      <c r="E27" s="4">
        <f t="shared" si="2"/>
        <v>0.2072311172989906</v>
      </c>
      <c r="F27" s="4">
        <f>E27*5</f>
        <v>1.036155586494953</v>
      </c>
      <c r="G27" s="3">
        <f>F27*E36</f>
        <v>5.133104269311893</v>
      </c>
      <c r="H27" s="5">
        <f>G27*2/5</f>
        <v>2.0532417077247573</v>
      </c>
    </row>
    <row r="28" spans="2:8" ht="15">
      <c r="B28" s="4" t="s">
        <v>38</v>
      </c>
      <c r="C28" s="5">
        <v>5.8</v>
      </c>
      <c r="D28" s="5">
        <v>18.0125</v>
      </c>
      <c r="E28" s="4">
        <f t="shared" si="2"/>
        <v>0.32199861207494795</v>
      </c>
      <c r="F28" s="4">
        <f>E28*1</f>
        <v>0.32199861207494795</v>
      </c>
      <c r="G28" s="4">
        <f>F28*E36</f>
        <v>1.5951778592880947</v>
      </c>
      <c r="H28" s="5">
        <f>G28*2</f>
        <v>3.1903557185761895</v>
      </c>
    </row>
    <row r="29" spans="2:6" ht="15">
      <c r="B29" s="8" t="s">
        <v>20</v>
      </c>
      <c r="C29" s="9">
        <f>SUM(C23:C28)</f>
        <v>94.73</v>
      </c>
      <c r="F29">
        <f>SUM(F23:F28)</f>
        <v>2.018574983347947</v>
      </c>
    </row>
    <row r="31" spans="5:8" ht="15">
      <c r="E31" s="10" t="s">
        <v>21</v>
      </c>
      <c r="F31" s="10"/>
      <c r="G31" s="11"/>
      <c r="H31" s="12">
        <v>10</v>
      </c>
    </row>
    <row r="35" spans="4:7" ht="15">
      <c r="D35" s="13" t="s">
        <v>22</v>
      </c>
      <c r="E35" s="13"/>
      <c r="F35" s="13"/>
      <c r="G35" s="13"/>
    </row>
    <row r="36" spans="4:7" ht="15">
      <c r="D36" s="14" t="s">
        <v>23</v>
      </c>
      <c r="E36" s="13">
        <f>H31/F29</f>
        <v>4.953989860418415</v>
      </c>
      <c r="F36" s="13"/>
      <c r="G36" s="13"/>
    </row>
    <row r="37" spans="4:7" ht="15">
      <c r="D37" s="13"/>
      <c r="E37" s="13"/>
      <c r="F37" s="13"/>
      <c r="G37" s="13"/>
    </row>
    <row r="38" spans="4:7" ht="15">
      <c r="D38" s="13" t="s">
        <v>24</v>
      </c>
      <c r="E38" s="13"/>
      <c r="F38" s="13"/>
      <c r="G38" s="13"/>
    </row>
    <row r="40" spans="1:5" s="15" customFormat="1" ht="20.25">
      <c r="A40" s="15" t="s">
        <v>25</v>
      </c>
      <c r="E40" s="15" t="s">
        <v>26</v>
      </c>
    </row>
    <row r="42" spans="1:5" s="15" customFormat="1" ht="21.75">
      <c r="A42" s="15" t="s">
        <v>27</v>
      </c>
      <c r="E42" s="15" t="s">
        <v>39</v>
      </c>
    </row>
    <row r="44" ht="15">
      <c r="A44" t="s">
        <v>29</v>
      </c>
    </row>
    <row r="46" ht="15">
      <c r="A46" t="s">
        <v>30</v>
      </c>
    </row>
    <row r="47" ht="15">
      <c r="A47" t="s">
        <v>31</v>
      </c>
    </row>
    <row r="48" ht="15">
      <c r="A48" t="s">
        <v>32</v>
      </c>
    </row>
    <row r="49" ht="15">
      <c r="A49" t="s">
        <v>33</v>
      </c>
    </row>
    <row r="50" ht="15">
      <c r="A50" t="s">
        <v>34</v>
      </c>
    </row>
    <row r="51" ht="15">
      <c r="A51" t="s">
        <v>35</v>
      </c>
    </row>
    <row r="52" ht="15">
      <c r="A52" t="s">
        <v>36</v>
      </c>
    </row>
    <row r="54" ht="15">
      <c r="A54" t="s">
        <v>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2012-05-07T19:46:02Z</cp:lastPrinted>
  <dcterms:created xsi:type="dcterms:W3CDTF">2011-11-14T17:42:14Z</dcterms:created>
  <dcterms:modified xsi:type="dcterms:W3CDTF">2012-05-07T19:54:36Z</dcterms:modified>
  <cp:category/>
  <cp:version/>
  <cp:contentType/>
  <cp:contentStatus/>
</cp:coreProperties>
</file>