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203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B35" i="1"/>
  <c r="D34" i="1"/>
  <c r="E34" i="1" s="1"/>
  <c r="G34" i="1" s="1"/>
  <c r="D33" i="1"/>
  <c r="E33" i="1" s="1"/>
  <c r="G33" i="1" s="1"/>
  <c r="D32" i="1"/>
  <c r="E32" i="1" s="1"/>
  <c r="G32" i="1" s="1"/>
  <c r="D31" i="1"/>
  <c r="E31" i="1" s="1"/>
  <c r="G31" i="1" s="1"/>
  <c r="D30" i="1"/>
  <c r="E30" i="1" s="1"/>
  <c r="G30" i="1" s="1"/>
  <c r="D29" i="1"/>
  <c r="E29" i="1" s="1"/>
  <c r="G29" i="1" l="1"/>
  <c r="E35" i="1"/>
  <c r="D42" i="1" s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<sst xmlns="http://schemas.openxmlformats.org/spreadsheetml/2006/main" count="54" uniqueCount="36">
  <si>
    <t>Weight%</t>
  </si>
  <si>
    <t xml:space="preserve"> </t>
  </si>
  <si>
    <t>Oxide</t>
  </si>
  <si>
    <t>Comment</t>
  </si>
  <si>
    <t>Total</t>
  </si>
  <si>
    <t>FeO</t>
  </si>
  <si>
    <t>SnO2</t>
  </si>
  <si>
    <t>SiO2</t>
  </si>
  <si>
    <t>CaO</t>
  </si>
  <si>
    <t>TiO2</t>
  </si>
  <si>
    <t>V2O3</t>
  </si>
  <si>
    <t>Average</t>
  </si>
  <si>
    <t>Std. Dev.</t>
  </si>
  <si>
    <t>R061131-Malayite Area1</t>
  </si>
  <si>
    <t>R061131-Malayite Area1.</t>
  </si>
  <si>
    <t>R061131-Malayite Area2.</t>
  </si>
  <si>
    <t>R061131-Malayite</t>
  </si>
  <si>
    <t>Wt % Oxide</t>
  </si>
  <si>
    <t>Oxide MW</t>
  </si>
  <si>
    <t>Mol #</t>
  </si>
  <si>
    <t>Atom Prop.</t>
  </si>
  <si>
    <t>Anion Prop.</t>
  </si>
  <si>
    <t># Ions/formula</t>
  </si>
  <si>
    <r>
      <t>SiO</t>
    </r>
    <r>
      <rPr>
        <vertAlign val="subscript"/>
        <sz val="10"/>
        <rFont val="Arial"/>
        <family val="2"/>
      </rPr>
      <t>2</t>
    </r>
  </si>
  <si>
    <r>
      <t>SnO</t>
    </r>
    <r>
      <rPr>
        <vertAlign val="subscript"/>
        <sz val="10"/>
        <rFont val="Arial"/>
        <family val="2"/>
      </rPr>
      <t>2</t>
    </r>
  </si>
  <si>
    <r>
      <t>TiO</t>
    </r>
    <r>
      <rPr>
        <vertAlign val="subscript"/>
        <sz val="10"/>
        <rFont val="Arial"/>
        <family val="2"/>
      </rPr>
      <t>2</t>
    </r>
  </si>
  <si>
    <r>
      <t>V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</si>
  <si>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t>Total:</t>
  </si>
  <si>
    <t>Enter Oxygens in formula:</t>
  </si>
  <si>
    <t>Oxygen Factor Calculation:</t>
  </si>
  <si>
    <t>F=</t>
  </si>
  <si>
    <t>F is factor for anion proportion calculation</t>
  </si>
  <si>
    <t>Ideal Chemistry:</t>
  </si>
  <si>
    <t>Measured chemistry:</t>
  </si>
  <si>
    <r>
      <t>CaSnO(SiO</t>
    </r>
    <r>
      <rPr>
        <b/>
        <vertAlign val="subscript"/>
        <sz val="14"/>
        <color theme="1"/>
        <rFont val="Calibri"/>
        <family val="2"/>
        <scheme val="minor"/>
      </rPr>
      <t>4</t>
    </r>
    <r>
      <rPr>
        <b/>
        <sz val="14"/>
        <color theme="1"/>
        <rFont val="Calibri"/>
        <family val="2"/>
        <scheme val="minor"/>
      </rPr>
      <t>)</t>
    </r>
  </si>
  <si>
    <r>
      <t>(Ca</t>
    </r>
    <r>
      <rPr>
        <b/>
        <vertAlign val="subscript"/>
        <sz val="14"/>
        <color theme="1"/>
        <rFont val="Calibri"/>
        <family val="2"/>
        <scheme val="minor"/>
      </rPr>
      <t>1.01</t>
    </r>
    <r>
      <rPr>
        <b/>
        <sz val="14"/>
        <color theme="1"/>
        <rFont val="Calibri"/>
        <family val="2"/>
        <scheme val="minor"/>
      </rPr>
      <t>Fe</t>
    </r>
    <r>
      <rPr>
        <b/>
        <vertAlign val="subscript"/>
        <sz val="14"/>
        <color theme="1"/>
        <rFont val="Calibri"/>
        <family val="2"/>
        <scheme val="minor"/>
      </rPr>
      <t>0.01</t>
    </r>
    <r>
      <rPr>
        <b/>
        <sz val="14"/>
        <color theme="1"/>
        <rFont val="Calibri"/>
        <family val="2"/>
        <scheme val="minor"/>
      </rPr>
      <t>)(Sn</t>
    </r>
    <r>
      <rPr>
        <b/>
        <vertAlign val="subscript"/>
        <sz val="14"/>
        <color theme="1"/>
        <rFont val="Calibri"/>
        <family val="2"/>
        <scheme val="minor"/>
      </rPr>
      <t>0.99</t>
    </r>
    <r>
      <rPr>
        <b/>
        <sz val="14"/>
        <color theme="1"/>
        <rFont val="Calibri"/>
        <family val="2"/>
        <scheme val="minor"/>
      </rPr>
      <t>Ti</t>
    </r>
    <r>
      <rPr>
        <b/>
        <vertAlign val="subscript"/>
        <sz val="14"/>
        <color theme="1"/>
        <rFont val="Calibri"/>
        <family val="2"/>
        <scheme val="minor"/>
      </rPr>
      <t>0.01</t>
    </r>
    <r>
      <rPr>
        <b/>
        <sz val="14"/>
        <color theme="1"/>
        <rFont val="Calibri"/>
        <family val="2"/>
        <scheme val="minor"/>
      </rPr>
      <t>)</t>
    </r>
    <r>
      <rPr>
        <b/>
        <vertAlign val="subscript"/>
        <sz val="14"/>
        <color theme="1"/>
        <rFont val="Calibri"/>
        <family val="2"/>
        <scheme val="minor"/>
      </rPr>
      <t>1.00</t>
    </r>
    <r>
      <rPr>
        <b/>
        <sz val="14"/>
        <color theme="1"/>
        <rFont val="Calibri"/>
        <family val="2"/>
        <scheme val="minor"/>
      </rPr>
      <t>Si</t>
    </r>
    <r>
      <rPr>
        <b/>
        <vertAlign val="subscript"/>
        <sz val="14"/>
        <color theme="1"/>
        <rFont val="Calibri"/>
        <family val="2"/>
        <scheme val="minor"/>
      </rPr>
      <t>0.99</t>
    </r>
    <r>
      <rPr>
        <b/>
        <sz val="14"/>
        <color theme="1"/>
        <rFont val="Calibri"/>
        <family val="2"/>
        <scheme val="minor"/>
      </rPr>
      <t>O</t>
    </r>
    <r>
      <rPr>
        <b/>
        <vertAlign val="subscript"/>
        <sz val="14"/>
        <color theme="1"/>
        <rFont val="Calibri"/>
        <family val="2"/>
        <scheme val="minor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</si>
</sst>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2" fontId="0" fillId="0" borderId="2" xfId="0" applyNumberFormat="1" applyBorder="1"/>
    <xf numFmtId="0" fontId="2" fillId="0" borderId="2" xfId="0" applyFont="1" applyBorder="1"/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Fill="1" applyBorder="1"/>
    <xf numFmtId="0" fontId="0" fillId="0" borderId="4" xfId="0" applyFill="1" applyBorder="1"/>
    <xf numFmtId="2" fontId="2" fillId="0" borderId="0" xfId="0" applyNumberFormat="1" applyFont="1"/>
    <xf numFmtId="0" fontId="0" fillId="2" borderId="0" xfId="0" applyFill="1" applyAlignment="1"/>
    <xf numFmtId="0" fontId="0" fillId="2" borderId="0" xfId="0" applyFill="1"/>
    <xf numFmtId="0" fontId="0" fillId="2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workbookViewId="0">
      <selection activeCell="H50" sqref="H50"/>
    </sheetView>
  </sheetViews>
  <sheetFormatPr defaultRowHeight="15" x14ac:dyDescent="0.25"/>
  <cols>
    <col min="1" max="1" width="24" customWidth="1"/>
  </cols>
  <sheetData>
    <row r="1" spans="1:16" x14ac:dyDescent="0.25">
      <c r="A1" s="1" t="s">
        <v>16</v>
      </c>
    </row>
    <row r="2" spans="1:16" x14ac:dyDescent="0.25">
      <c r="D2" s="1" t="s">
        <v>2</v>
      </c>
    </row>
    <row r="3" spans="1:16" x14ac:dyDescent="0.25">
      <c r="A3" s="1"/>
      <c r="B3" s="1" t="s">
        <v>0</v>
      </c>
      <c r="C3" s="1"/>
      <c r="D3" s="1"/>
      <c r="E3" s="1"/>
      <c r="F3" s="1"/>
      <c r="G3" s="1"/>
      <c r="H3" s="1"/>
      <c r="I3" s="1" t="s">
        <v>1</v>
      </c>
      <c r="K3" s="1"/>
      <c r="L3" s="1"/>
      <c r="M3" s="1"/>
      <c r="N3" s="1"/>
      <c r="O3" s="1"/>
      <c r="P3" s="1" t="s">
        <v>1</v>
      </c>
    </row>
    <row r="4" spans="1:16" x14ac:dyDescent="0.25">
      <c r="A4" s="1" t="s">
        <v>3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4</v>
      </c>
    </row>
    <row r="5" spans="1:16" x14ac:dyDescent="0.25">
      <c r="A5" s="1" t="s">
        <v>13</v>
      </c>
      <c r="B5" s="1">
        <v>0.22406300000000001</v>
      </c>
      <c r="C5" s="1">
        <v>55.895000000000003</v>
      </c>
      <c r="D5" s="1">
        <v>22.118729999999999</v>
      </c>
      <c r="E5" s="1">
        <v>20.587219999999999</v>
      </c>
      <c r="F5" s="1">
        <v>6.0343000000000001E-2</v>
      </c>
      <c r="G5" s="1">
        <v>1.503E-3</v>
      </c>
      <c r="H5" s="1">
        <v>98.886859999999999</v>
      </c>
    </row>
    <row r="6" spans="1:16" x14ac:dyDescent="0.25">
      <c r="A6" s="1" t="s">
        <v>14</v>
      </c>
      <c r="B6" s="1">
        <v>0.28037899999999999</v>
      </c>
      <c r="C6" s="1">
        <v>56.343739999999997</v>
      </c>
      <c r="D6" s="1">
        <v>22.053699999999999</v>
      </c>
      <c r="E6" s="1">
        <v>21.166450000000001</v>
      </c>
      <c r="F6" s="1">
        <v>1.7E-5</v>
      </c>
      <c r="G6" s="1">
        <v>8.1440000000000002E-3</v>
      </c>
      <c r="H6" s="1">
        <v>99.852419999999995</v>
      </c>
    </row>
    <row r="7" spans="1:16" x14ac:dyDescent="0.25">
      <c r="A7" s="1" t="s">
        <v>14</v>
      </c>
      <c r="B7" s="1">
        <v>0.24942800000000001</v>
      </c>
      <c r="C7" s="1">
        <v>55.966729999999998</v>
      </c>
      <c r="D7" s="1">
        <v>22.153390000000002</v>
      </c>
      <c r="E7" s="1">
        <v>20.854649999999999</v>
      </c>
      <c r="F7" s="1">
        <v>3.3757000000000002E-2</v>
      </c>
      <c r="G7" s="1">
        <v>1.282E-2</v>
      </c>
      <c r="H7" s="1">
        <v>99.270769999999999</v>
      </c>
    </row>
    <row r="8" spans="1:16" x14ac:dyDescent="0.25">
      <c r="A8" s="1" t="s">
        <v>14</v>
      </c>
      <c r="B8" s="1">
        <v>0.244197</v>
      </c>
      <c r="C8" s="1">
        <v>55.9696</v>
      </c>
      <c r="D8" s="1">
        <v>21.854120000000002</v>
      </c>
      <c r="E8" s="1">
        <v>20.9041</v>
      </c>
      <c r="F8" s="1">
        <v>1.7E-5</v>
      </c>
      <c r="G8" s="1">
        <v>1.523E-2</v>
      </c>
      <c r="H8" s="1">
        <v>98.987260000000006</v>
      </c>
    </row>
    <row r="9" spans="1:16" x14ac:dyDescent="0.25">
      <c r="A9" s="1" t="s">
        <v>14</v>
      </c>
      <c r="B9" s="1">
        <v>0.19622500000000001</v>
      </c>
      <c r="C9" s="1">
        <v>55.68477</v>
      </c>
      <c r="D9" s="1">
        <v>22.034859999999998</v>
      </c>
      <c r="E9" s="1">
        <v>20.92887</v>
      </c>
      <c r="F9" s="1">
        <v>2.6773999999999999E-2</v>
      </c>
      <c r="G9" s="1">
        <v>2.3531E-2</v>
      </c>
      <c r="H9" s="1">
        <v>98.895030000000006</v>
      </c>
    </row>
    <row r="10" spans="1:16" x14ac:dyDescent="0.25">
      <c r="A10" s="1" t="s">
        <v>14</v>
      </c>
      <c r="B10" s="1">
        <v>0.331706</v>
      </c>
      <c r="C10" s="1">
        <v>55.772799999999997</v>
      </c>
      <c r="D10" s="1">
        <v>22.33417</v>
      </c>
      <c r="E10" s="1">
        <v>20.790220000000001</v>
      </c>
      <c r="F10" s="1">
        <v>8.2030000000000006E-2</v>
      </c>
      <c r="G10" s="1">
        <v>1.5E-5</v>
      </c>
      <c r="H10" s="1">
        <v>99.310940000000002</v>
      </c>
    </row>
    <row r="11" spans="1:16" x14ac:dyDescent="0.25">
      <c r="A11" s="1" t="s">
        <v>14</v>
      </c>
      <c r="B11" s="1">
        <v>0.28859800000000002</v>
      </c>
      <c r="C11" s="1">
        <v>55.623989999999999</v>
      </c>
      <c r="D11" s="1">
        <v>22.39828</v>
      </c>
      <c r="E11" s="1">
        <v>21.096550000000001</v>
      </c>
      <c r="F11" s="1">
        <v>3.9295999999999998E-2</v>
      </c>
      <c r="G11" s="1">
        <v>1.5727000000000001E-2</v>
      </c>
      <c r="H11" s="1">
        <v>99.462440000000001</v>
      </c>
    </row>
    <row r="12" spans="1:16" x14ac:dyDescent="0.25">
      <c r="A12" s="1" t="s">
        <v>14</v>
      </c>
      <c r="B12" s="1">
        <v>0.25855099999999998</v>
      </c>
      <c r="C12" s="1">
        <v>55.809829999999998</v>
      </c>
      <c r="D12" s="1">
        <v>22.091560000000001</v>
      </c>
      <c r="E12" s="1">
        <v>20.915289999999999</v>
      </c>
      <c r="F12" s="1">
        <v>3.4654999999999998E-2</v>
      </c>
      <c r="G12" s="1">
        <v>1.2274E-2</v>
      </c>
      <c r="H12" s="1">
        <v>99.122150000000005</v>
      </c>
    </row>
    <row r="13" spans="1:16" x14ac:dyDescent="0.25">
      <c r="A13" s="1" t="s">
        <v>14</v>
      </c>
      <c r="B13" s="1">
        <v>0.31446200000000002</v>
      </c>
      <c r="C13" s="1">
        <v>56.122059999999998</v>
      </c>
      <c r="D13" s="1">
        <v>22.275220000000001</v>
      </c>
      <c r="E13" s="1">
        <v>20.95448</v>
      </c>
      <c r="F13" s="1">
        <v>1.155E-3</v>
      </c>
      <c r="G13" s="1">
        <v>1.4819000000000001E-2</v>
      </c>
      <c r="H13" s="1">
        <v>99.682209999999998</v>
      </c>
    </row>
    <row r="14" spans="1:16" x14ac:dyDescent="0.25">
      <c r="A14" s="1" t="s">
        <v>14</v>
      </c>
      <c r="B14" s="1">
        <v>0.325743</v>
      </c>
      <c r="C14" s="1">
        <v>55.839370000000002</v>
      </c>
      <c r="D14" s="1">
        <v>22.644030000000001</v>
      </c>
      <c r="E14" s="1">
        <v>21.3019</v>
      </c>
      <c r="F14" s="1">
        <v>1.8629E-2</v>
      </c>
      <c r="G14" s="1">
        <v>3.6210000000000001E-3</v>
      </c>
      <c r="H14" s="1">
        <v>100.13330000000001</v>
      </c>
    </row>
    <row r="15" spans="1:16" x14ac:dyDescent="0.25">
      <c r="A15" s="1" t="s">
        <v>14</v>
      </c>
      <c r="B15" s="1">
        <v>0.905304</v>
      </c>
      <c r="C15" s="1">
        <v>54.423830000000002</v>
      </c>
      <c r="D15" s="1">
        <v>22.490459999999999</v>
      </c>
      <c r="E15" s="1">
        <v>21.069680000000002</v>
      </c>
      <c r="F15" s="1">
        <v>9.9507999999999999E-2</v>
      </c>
      <c r="G15" s="1">
        <v>2.0999E-2</v>
      </c>
      <c r="H15" s="1">
        <v>99.009770000000003</v>
      </c>
    </row>
    <row r="16" spans="1:16" x14ac:dyDescent="0.25">
      <c r="A16" s="1" t="s">
        <v>14</v>
      </c>
      <c r="B16" s="1">
        <v>0.268457</v>
      </c>
      <c r="C16" s="1">
        <v>55.785699999999999</v>
      </c>
      <c r="D16" s="1">
        <v>22.337420000000002</v>
      </c>
      <c r="E16" s="1">
        <v>21.035209999999999</v>
      </c>
      <c r="F16" s="1">
        <v>8.0993999999999997E-2</v>
      </c>
      <c r="G16" s="1">
        <v>1.6343E-2</v>
      </c>
      <c r="H16" s="1">
        <v>99.52413</v>
      </c>
    </row>
    <row r="17" spans="1:8" x14ac:dyDescent="0.25">
      <c r="A17" s="1" t="s">
        <v>14</v>
      </c>
      <c r="B17" s="1">
        <v>0.350134</v>
      </c>
      <c r="C17" s="1">
        <v>55.401600000000002</v>
      </c>
      <c r="D17" s="1">
        <v>22.306609999999999</v>
      </c>
      <c r="E17" s="1">
        <v>21.259519999999998</v>
      </c>
      <c r="F17" s="1">
        <v>0.19069900000000001</v>
      </c>
      <c r="G17" s="1">
        <v>5.5420000000000001E-3</v>
      </c>
      <c r="H17" s="1">
        <v>99.514110000000002</v>
      </c>
    </row>
    <row r="18" spans="1:8" x14ac:dyDescent="0.25">
      <c r="A18" s="1" t="s">
        <v>14</v>
      </c>
      <c r="B18" s="1">
        <v>0.13952999999999999</v>
      </c>
      <c r="C18" s="1">
        <v>55.751489999999997</v>
      </c>
      <c r="D18" s="1">
        <v>22.111650000000001</v>
      </c>
      <c r="E18" s="1">
        <v>20.925740000000001</v>
      </c>
      <c r="F18" s="1">
        <v>0.40664299999999998</v>
      </c>
      <c r="G18" s="1">
        <v>2.6349000000000001E-2</v>
      </c>
      <c r="H18" s="1">
        <v>99.361400000000003</v>
      </c>
    </row>
    <row r="19" spans="1:8" x14ac:dyDescent="0.25">
      <c r="A19" s="1" t="s">
        <v>15</v>
      </c>
      <c r="B19" s="1">
        <v>0.30002800000000002</v>
      </c>
      <c r="C19" s="1">
        <v>55.167319999999997</v>
      </c>
      <c r="D19" s="1">
        <v>21.925879999999999</v>
      </c>
      <c r="E19" s="1">
        <v>21.178799999999999</v>
      </c>
      <c r="F19" s="1">
        <v>0.64451899999999995</v>
      </c>
      <c r="G19" s="1">
        <v>5.2546000000000002E-2</v>
      </c>
      <c r="H19" s="1">
        <v>99.269090000000006</v>
      </c>
    </row>
    <row r="20" spans="1:8" x14ac:dyDescent="0.25">
      <c r="A20" s="1" t="s">
        <v>15</v>
      </c>
      <c r="B20" s="1">
        <v>0.139041</v>
      </c>
      <c r="C20" s="1">
        <v>54.637090000000001</v>
      </c>
      <c r="D20" s="1">
        <v>22.302949999999999</v>
      </c>
      <c r="E20" s="1">
        <v>21.423010000000001</v>
      </c>
      <c r="F20" s="1">
        <v>1.0304420000000001</v>
      </c>
      <c r="G20" s="1">
        <v>4.9303E-2</v>
      </c>
      <c r="H20" s="1">
        <v>99.58184</v>
      </c>
    </row>
    <row r="21" spans="1:8" x14ac:dyDescent="0.25">
      <c r="A21" s="1" t="s">
        <v>15</v>
      </c>
      <c r="B21" s="1">
        <v>0.28452499999999997</v>
      </c>
      <c r="C21" s="1">
        <v>53.094569999999997</v>
      </c>
      <c r="D21" s="1">
        <v>22.360779999999998</v>
      </c>
      <c r="E21" s="1">
        <v>21.358470000000001</v>
      </c>
      <c r="F21" s="1">
        <v>1.4943789999999999</v>
      </c>
      <c r="G21" s="1">
        <v>7.9977999999999994E-2</v>
      </c>
      <c r="H21" s="1">
        <v>98.672700000000006</v>
      </c>
    </row>
    <row r="22" spans="1:8" x14ac:dyDescent="0.25">
      <c r="A22" t="s">
        <v>11</v>
      </c>
      <c r="B22" s="1">
        <f t="shared" ref="B22:H22" si="0">AVERAGE(B5:B21)</f>
        <v>0.30002182352941181</v>
      </c>
      <c r="C22" s="1">
        <f t="shared" si="0"/>
        <v>55.487617058823524</v>
      </c>
      <c r="D22" s="1">
        <f t="shared" si="0"/>
        <v>22.223165294117646</v>
      </c>
      <c r="E22" s="1">
        <f t="shared" si="0"/>
        <v>21.044127058823531</v>
      </c>
      <c r="F22" s="1">
        <f t="shared" si="0"/>
        <v>0.24963864705882355</v>
      </c>
      <c r="G22" s="1">
        <f t="shared" si="0"/>
        <v>2.110258823529412E-2</v>
      </c>
      <c r="H22" s="1">
        <f t="shared" si="0"/>
        <v>99.325671764705902</v>
      </c>
    </row>
    <row r="23" spans="1:8" x14ac:dyDescent="0.25">
      <c r="A23" t="s">
        <v>12</v>
      </c>
      <c r="B23" s="1">
        <f t="shared" ref="B23:H23" si="1">STDEV(B5:B21)</f>
        <v>0.16735376293134069</v>
      </c>
      <c r="C23" s="1">
        <f t="shared" si="1"/>
        <v>0.78977110467024469</v>
      </c>
      <c r="D23" s="1">
        <f t="shared" si="1"/>
        <v>0.20522431365208782</v>
      </c>
      <c r="E23" s="1">
        <f t="shared" si="1"/>
        <v>0.21972459562383756</v>
      </c>
      <c r="F23" s="1">
        <f t="shared" si="1"/>
        <v>0.42459244725706391</v>
      </c>
      <c r="G23" s="1">
        <f t="shared" si="1"/>
        <v>2.1065757089583866E-2</v>
      </c>
      <c r="H23" s="1">
        <f t="shared" si="1"/>
        <v>0.37781410320148201</v>
      </c>
    </row>
    <row r="27" spans="1:8" x14ac:dyDescent="0.25">
      <c r="A27" s="1"/>
      <c r="B27" s="1"/>
      <c r="C27" s="1"/>
      <c r="D27" s="1"/>
      <c r="E27" s="1"/>
      <c r="F27" s="1"/>
      <c r="G27" s="1"/>
    </row>
    <row r="28" spans="1:8" ht="15.75" thickBot="1" x14ac:dyDescent="0.3">
      <c r="A28" s="2" t="s">
        <v>2</v>
      </c>
      <c r="B28" s="2" t="s">
        <v>17</v>
      </c>
      <c r="C28" s="2" t="s">
        <v>18</v>
      </c>
      <c r="D28" s="2" t="s">
        <v>19</v>
      </c>
      <c r="E28" s="2" t="s">
        <v>20</v>
      </c>
      <c r="F28" s="2" t="s">
        <v>21</v>
      </c>
      <c r="G28" s="2" t="s">
        <v>22</v>
      </c>
    </row>
    <row r="29" spans="1:8" ht="15.75" x14ac:dyDescent="0.3">
      <c r="A29" s="3" t="s">
        <v>23</v>
      </c>
      <c r="B29" s="4">
        <v>22.22</v>
      </c>
      <c r="C29" s="4">
        <v>60.08</v>
      </c>
      <c r="D29" s="3">
        <f t="shared" ref="D29:D34" si="2">B29/C29</f>
        <v>0.36984021304926762</v>
      </c>
      <c r="E29" s="3">
        <f t="shared" ref="E29:E31" si="3">2*D29</f>
        <v>0.73968042609853524</v>
      </c>
      <c r="F29" s="3">
        <f>E29*$D$42</f>
        <v>1.9860698702239417</v>
      </c>
      <c r="G29" s="4">
        <f t="shared" ref="G29:G31" si="4">F29/2</f>
        <v>0.99303493511197083</v>
      </c>
    </row>
    <row r="30" spans="1:8" ht="15.75" x14ac:dyDescent="0.3">
      <c r="A30" s="5" t="s">
        <v>24</v>
      </c>
      <c r="B30" s="4">
        <v>55.49</v>
      </c>
      <c r="C30" s="4">
        <v>150.69</v>
      </c>
      <c r="D30" s="3">
        <f t="shared" si="2"/>
        <v>0.36823943194637998</v>
      </c>
      <c r="E30" s="3">
        <f t="shared" si="3"/>
        <v>0.73647886389275996</v>
      </c>
      <c r="F30" s="3">
        <f t="shared" ref="F30:F34" si="5">E30*$D$42</f>
        <v>1.9774735548285538</v>
      </c>
      <c r="G30" s="4">
        <f t="shared" si="4"/>
        <v>0.9887367774142769</v>
      </c>
    </row>
    <row r="31" spans="1:8" ht="15.75" x14ac:dyDescent="0.3">
      <c r="A31" s="6" t="s">
        <v>25</v>
      </c>
      <c r="B31" s="7">
        <v>0.25</v>
      </c>
      <c r="C31" s="7">
        <v>79.898799999999994</v>
      </c>
      <c r="D31" s="6">
        <f t="shared" si="2"/>
        <v>3.128958132037027E-3</v>
      </c>
      <c r="E31" s="6">
        <f t="shared" si="3"/>
        <v>6.2579162640740539E-3</v>
      </c>
      <c r="F31" s="3">
        <f t="shared" si="5"/>
        <v>1.6802741432563186E-2</v>
      </c>
      <c r="G31" s="7">
        <f t="shared" si="4"/>
        <v>8.4013707162815931E-3</v>
      </c>
    </row>
    <row r="32" spans="1:8" ht="15.75" x14ac:dyDescent="0.3">
      <c r="A32" s="6" t="s">
        <v>26</v>
      </c>
      <c r="B32" s="7">
        <v>0.02</v>
      </c>
      <c r="C32" s="7">
        <v>149.88</v>
      </c>
      <c r="D32" s="6">
        <f t="shared" si="2"/>
        <v>1.3344008540165466E-4</v>
      </c>
      <c r="E32" s="6">
        <f>D32*3</f>
        <v>4.0032025620496394E-4</v>
      </c>
      <c r="F32" s="3">
        <f t="shared" si="5"/>
        <v>1.0748750017390547E-3</v>
      </c>
      <c r="G32" s="7">
        <f t="shared" ref="G32" si="6">F32*2/3</f>
        <v>7.165833344927032E-4</v>
      </c>
    </row>
    <row r="33" spans="1:8" x14ac:dyDescent="0.25">
      <c r="A33" s="6" t="s">
        <v>5</v>
      </c>
      <c r="B33" s="7">
        <v>0.3</v>
      </c>
      <c r="C33" s="7">
        <v>71.849999999999994</v>
      </c>
      <c r="D33" s="6">
        <f t="shared" si="2"/>
        <v>4.1753653444676414E-3</v>
      </c>
      <c r="E33" s="6">
        <f t="shared" ref="E33:E34" si="7">D33*1</f>
        <v>4.1753653444676414E-3</v>
      </c>
      <c r="F33" s="3">
        <f t="shared" si="5"/>
        <v>1.1211013588075821E-2</v>
      </c>
      <c r="G33" s="7">
        <f t="shared" ref="G33:G34" si="8">F33</f>
        <v>1.1211013588075821E-2</v>
      </c>
    </row>
    <row r="34" spans="1:8" x14ac:dyDescent="0.25">
      <c r="A34" s="6" t="s">
        <v>8</v>
      </c>
      <c r="B34" s="7">
        <v>21.04</v>
      </c>
      <c r="C34" s="8">
        <v>56.08</v>
      </c>
      <c r="D34" s="6">
        <f t="shared" si="2"/>
        <v>0.37517831669044222</v>
      </c>
      <c r="E34" s="6">
        <f t="shared" si="7"/>
        <v>0.37517831669044222</v>
      </c>
      <c r="F34" s="3">
        <f t="shared" si="5"/>
        <v>1.0073679449251267</v>
      </c>
      <c r="G34" s="7">
        <f t="shared" si="8"/>
        <v>1.0073679449251267</v>
      </c>
    </row>
    <row r="35" spans="1:8" x14ac:dyDescent="0.25">
      <c r="A35" s="9" t="s">
        <v>27</v>
      </c>
      <c r="B35" s="10">
        <f>SUM(B29:B34)</f>
        <v>99.32</v>
      </c>
      <c r="C35" s="1"/>
      <c r="D35" s="1"/>
      <c r="E35" s="1">
        <f>SUM(E29:E34)</f>
        <v>1.8621712085464841</v>
      </c>
      <c r="F35" s="1"/>
      <c r="G35" s="1"/>
    </row>
    <row r="36" spans="1:8" x14ac:dyDescent="0.25">
      <c r="A36" s="1"/>
      <c r="B36" s="1"/>
      <c r="C36" s="1"/>
      <c r="D36" s="1"/>
      <c r="E36" s="1"/>
      <c r="F36" s="1"/>
      <c r="G36" s="1"/>
    </row>
    <row r="37" spans="1:8" x14ac:dyDescent="0.25">
      <c r="A37" s="1"/>
      <c r="B37" s="1"/>
      <c r="C37" s="1"/>
      <c r="D37" s="1"/>
      <c r="E37" s="11" t="s">
        <v>28</v>
      </c>
      <c r="F37" s="12"/>
      <c r="G37" s="13">
        <v>5</v>
      </c>
    </row>
    <row r="38" spans="1:8" x14ac:dyDescent="0.25">
      <c r="A38" s="1"/>
      <c r="B38" s="1"/>
      <c r="C38" s="1"/>
      <c r="D38" s="1"/>
      <c r="E38" s="1"/>
      <c r="F38" s="1"/>
      <c r="G38" s="1"/>
    </row>
    <row r="39" spans="1:8" x14ac:dyDescent="0.25">
      <c r="A39" s="1"/>
      <c r="B39" s="1"/>
      <c r="C39" s="1"/>
      <c r="D39" s="1"/>
      <c r="E39" s="1"/>
      <c r="F39" s="1"/>
      <c r="G39" s="1"/>
    </row>
    <row r="40" spans="1:8" x14ac:dyDescent="0.25">
      <c r="A40" s="1"/>
      <c r="B40" s="1"/>
      <c r="C40" s="1"/>
      <c r="D40" s="1"/>
      <c r="E40" s="1"/>
      <c r="F40" s="1"/>
      <c r="G40" s="1"/>
    </row>
    <row r="41" spans="1:8" x14ac:dyDescent="0.25">
      <c r="A41" s="1"/>
      <c r="B41" s="1"/>
      <c r="C41" s="14" t="s">
        <v>29</v>
      </c>
      <c r="D41" s="14"/>
      <c r="E41" s="14"/>
      <c r="F41" s="14"/>
      <c r="G41" s="1"/>
    </row>
    <row r="42" spans="1:8" x14ac:dyDescent="0.25">
      <c r="A42" s="1"/>
      <c r="B42" s="1"/>
      <c r="C42" s="15" t="s">
        <v>30</v>
      </c>
      <c r="D42" s="14">
        <f>G37/E35</f>
        <v>2.685037754344159</v>
      </c>
      <c r="E42" s="14"/>
      <c r="F42" s="14"/>
      <c r="G42" s="1"/>
    </row>
    <row r="43" spans="1:8" x14ac:dyDescent="0.25">
      <c r="A43" s="1"/>
      <c r="B43" s="1"/>
      <c r="C43" s="14"/>
      <c r="D43" s="14"/>
      <c r="E43" s="14"/>
      <c r="F43" s="14"/>
      <c r="G43" s="1"/>
    </row>
    <row r="44" spans="1:8" x14ac:dyDescent="0.25">
      <c r="A44" s="1"/>
      <c r="B44" s="1"/>
      <c r="C44" s="14" t="s">
        <v>31</v>
      </c>
      <c r="D44" s="14"/>
      <c r="E44" s="14"/>
      <c r="F44" s="14"/>
      <c r="G44" s="1"/>
    </row>
    <row r="45" spans="1:8" x14ac:dyDescent="0.25">
      <c r="A45" s="1"/>
      <c r="B45" s="1"/>
      <c r="C45" s="1"/>
      <c r="D45" s="1"/>
      <c r="E45" s="1"/>
      <c r="F45" s="1"/>
      <c r="G45" s="1"/>
    </row>
    <row r="46" spans="1:8" ht="20.25" x14ac:dyDescent="0.35">
      <c r="A46" s="16" t="s">
        <v>32</v>
      </c>
      <c r="B46" s="16"/>
      <c r="C46" s="16"/>
      <c r="D46" s="16" t="s">
        <v>34</v>
      </c>
      <c r="E46" s="16"/>
      <c r="F46" s="16"/>
      <c r="G46" s="16"/>
      <c r="H46" s="16"/>
    </row>
    <row r="47" spans="1:8" ht="20.25" x14ac:dyDescent="0.35">
      <c r="A47" s="16" t="s">
        <v>33</v>
      </c>
      <c r="B47" s="16"/>
      <c r="C47" s="16"/>
      <c r="D47" s="16" t="s">
        <v>35</v>
      </c>
      <c r="E47" s="16"/>
      <c r="F47" s="16"/>
      <c r="G47" s="16"/>
      <c r="H47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yang</cp:lastModifiedBy>
  <dcterms:created xsi:type="dcterms:W3CDTF">2012-09-28T00:51:36Z</dcterms:created>
  <dcterms:modified xsi:type="dcterms:W3CDTF">2012-09-28T01:40:45Z</dcterms:modified>
</cp:coreProperties>
</file>