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22035" windowHeight="118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72" i="1" l="1"/>
  <c r="D71" i="1"/>
  <c r="E71" i="1" s="1"/>
  <c r="D70" i="1"/>
  <c r="E70" i="1" s="1"/>
  <c r="D69" i="1"/>
  <c r="E69" i="1" s="1"/>
  <c r="D68" i="1"/>
  <c r="E68" i="1" s="1"/>
  <c r="D67" i="1"/>
  <c r="E67" i="1" s="1"/>
  <c r="D66" i="1"/>
  <c r="E66" i="1" s="1"/>
  <c r="B27" i="1"/>
  <c r="D26" i="1"/>
  <c r="E26" i="1" s="1"/>
  <c r="D25" i="1"/>
  <c r="E25" i="1" s="1"/>
  <c r="D24" i="1"/>
  <c r="E24" i="1" s="1"/>
  <c r="D23" i="1"/>
  <c r="E23" i="1" s="1"/>
  <c r="D22" i="1"/>
  <c r="E22" i="1" s="1"/>
  <c r="D21" i="1"/>
  <c r="E21" i="1" s="1"/>
  <c r="E72" i="1" l="1"/>
  <c r="D78" i="1" s="1"/>
  <c r="E27" i="1"/>
  <c r="D33" i="1" s="1"/>
  <c r="F22" i="1" s="1"/>
  <c r="G22" i="1" s="1"/>
  <c r="F71" i="1" l="1"/>
  <c r="G71" i="1" s="1"/>
  <c r="F67" i="1"/>
  <c r="G67" i="1" s="1"/>
  <c r="F70" i="1"/>
  <c r="G70" i="1" s="1"/>
  <c r="F66" i="1"/>
  <c r="G66" i="1" s="1"/>
  <c r="F69" i="1"/>
  <c r="G69" i="1" s="1"/>
  <c r="F68" i="1"/>
  <c r="G68" i="1" s="1"/>
  <c r="F25" i="1"/>
  <c r="G25" i="1" s="1"/>
  <c r="F21" i="1"/>
  <c r="G21" i="1" s="1"/>
  <c r="F23" i="1"/>
  <c r="G23" i="1" s="1"/>
  <c r="F24" i="1"/>
  <c r="G24" i="1" s="1"/>
  <c r="F26" i="1"/>
  <c r="G26" i="1" s="1"/>
  <c r="I62" i="1" l="1"/>
  <c r="H62" i="1"/>
  <c r="G62" i="1"/>
  <c r="F62" i="1"/>
  <c r="E62" i="1"/>
  <c r="D62" i="1"/>
  <c r="C62" i="1"/>
  <c r="I61" i="1"/>
  <c r="H61" i="1"/>
  <c r="G61" i="1"/>
  <c r="F61" i="1"/>
  <c r="E61" i="1"/>
  <c r="D61" i="1"/>
  <c r="C61" i="1"/>
  <c r="I17" i="1"/>
  <c r="H17" i="1"/>
  <c r="G17" i="1"/>
  <c r="F17" i="1"/>
  <c r="E17" i="1"/>
  <c r="D17" i="1"/>
  <c r="C17" i="1"/>
  <c r="I16" i="1"/>
  <c r="H16" i="1"/>
  <c r="G16" i="1"/>
  <c r="F16" i="1"/>
  <c r="E16" i="1"/>
  <c r="D16" i="1"/>
  <c r="C16" i="1"/>
</calcChain>
</file>

<file path=xl/sharedStrings.xml><?xml version="1.0" encoding="utf-8"?>
<sst xmlns="http://schemas.openxmlformats.org/spreadsheetml/2006/main" count="98" uniqueCount="37">
  <si>
    <t>R080024_bright.</t>
  </si>
  <si>
    <t>R080024_dark.</t>
  </si>
  <si>
    <t>Comment</t>
  </si>
  <si>
    <t>F</t>
  </si>
  <si>
    <t>Total</t>
  </si>
  <si>
    <t>CaO</t>
  </si>
  <si>
    <t>FeO</t>
  </si>
  <si>
    <t>SnO2</t>
  </si>
  <si>
    <t>TiO2</t>
  </si>
  <si>
    <t>SiO2</t>
  </si>
  <si>
    <t>V2O3</t>
  </si>
  <si>
    <t>Average</t>
  </si>
  <si>
    <t>Std. Dev.</t>
  </si>
  <si>
    <t>Oxide</t>
  </si>
  <si>
    <t>Wt % Oxide</t>
  </si>
  <si>
    <t>Oxide MW</t>
  </si>
  <si>
    <t>Mol #</t>
  </si>
  <si>
    <t>Atom Prop.</t>
  </si>
  <si>
    <t>Anion Prop.</t>
  </si>
  <si>
    <t># Ions/formula</t>
  </si>
  <si>
    <r>
      <t>SiO</t>
    </r>
    <r>
      <rPr>
        <vertAlign val="subscript"/>
        <sz val="10"/>
        <rFont val="Arial"/>
        <family val="2"/>
      </rPr>
      <t>2</t>
    </r>
  </si>
  <si>
    <r>
      <t>SnO</t>
    </r>
    <r>
      <rPr>
        <vertAlign val="subscript"/>
        <sz val="10"/>
        <rFont val="Arial"/>
        <family val="2"/>
      </rPr>
      <t>2</t>
    </r>
  </si>
  <si>
    <r>
      <t>TiO</t>
    </r>
    <r>
      <rPr>
        <vertAlign val="subscript"/>
        <sz val="10"/>
        <rFont val="Arial"/>
        <family val="2"/>
      </rPr>
      <t>2</t>
    </r>
  </si>
  <si>
    <r>
      <t>V</t>
    </r>
    <r>
      <rPr>
        <vertAlign val="subscript"/>
        <sz val="10"/>
        <rFont val="Arial"/>
        <family val="2"/>
      </rPr>
      <t>2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0"/>
        <rFont val="Arial"/>
        <family val="2"/>
      </rPr>
      <t>3</t>
    </r>
  </si>
  <si>
    <t>Total:</t>
  </si>
  <si>
    <t>Enter Oxygens in formula:</t>
  </si>
  <si>
    <t>Oxygen Factor Calculation:</t>
  </si>
  <si>
    <t>F=</t>
  </si>
  <si>
    <t>F is factor for anion proportion calculation</t>
  </si>
  <si>
    <t>Ideal Chemistry:</t>
  </si>
  <si>
    <r>
      <t>CaSnO(SiO</t>
    </r>
    <r>
      <rPr>
        <b/>
        <vertAlign val="subscript"/>
        <sz val="14"/>
        <color theme="1"/>
        <rFont val="Calibri"/>
        <family val="2"/>
        <scheme val="minor"/>
      </rPr>
      <t>4</t>
    </r>
    <r>
      <rPr>
        <b/>
        <sz val="14"/>
        <color theme="1"/>
        <rFont val="Calibri"/>
        <family val="2"/>
        <scheme val="minor"/>
      </rPr>
      <t>)</t>
    </r>
  </si>
  <si>
    <t>Measured chemistry:</t>
  </si>
  <si>
    <r>
      <t>Ca</t>
    </r>
    <r>
      <rPr>
        <b/>
        <vertAlign val="subscript"/>
        <sz val="14"/>
        <color theme="1"/>
        <rFont val="Calibri"/>
        <family val="2"/>
        <scheme val="minor"/>
      </rPr>
      <t>1.01</t>
    </r>
    <r>
      <rPr>
        <b/>
        <sz val="14"/>
        <color theme="1"/>
        <rFont val="Calibri"/>
        <family val="2"/>
        <scheme val="minor"/>
      </rPr>
      <t>(Sn</t>
    </r>
    <r>
      <rPr>
        <b/>
        <vertAlign val="subscript"/>
        <sz val="14"/>
        <color theme="1"/>
        <rFont val="Calibri"/>
        <family val="2"/>
        <scheme val="minor"/>
      </rPr>
      <t>1.00</t>
    </r>
    <r>
      <rPr>
        <b/>
        <sz val="14"/>
        <color theme="1"/>
        <rFont val="Calibri"/>
        <family val="2"/>
        <scheme val="minor"/>
      </rPr>
      <t>Ti</t>
    </r>
    <r>
      <rPr>
        <b/>
        <vertAlign val="subscript"/>
        <sz val="14"/>
        <color theme="1"/>
        <rFont val="Calibri"/>
        <family val="2"/>
        <scheme val="minor"/>
      </rPr>
      <t>0.01</t>
    </r>
    <r>
      <rPr>
        <b/>
        <sz val="14"/>
        <color theme="1"/>
        <rFont val="Calibri"/>
        <family val="2"/>
        <scheme val="minor"/>
      </rPr>
      <t>)</t>
    </r>
    <r>
      <rPr>
        <b/>
        <vertAlign val="subscript"/>
        <sz val="14"/>
        <color theme="1"/>
        <rFont val="Calibri"/>
        <family val="2"/>
        <scheme val="minor"/>
      </rPr>
      <t>1.01</t>
    </r>
    <r>
      <rPr>
        <b/>
        <sz val="14"/>
        <color theme="1"/>
        <rFont val="Calibri"/>
        <family val="2"/>
        <scheme val="minor"/>
      </rPr>
      <t>Si</t>
    </r>
    <r>
      <rPr>
        <b/>
        <vertAlign val="subscript"/>
        <sz val="14"/>
        <color theme="1"/>
        <rFont val="Calibri"/>
        <family val="2"/>
        <scheme val="minor"/>
      </rPr>
      <t>0.98</t>
    </r>
    <r>
      <rPr>
        <b/>
        <sz val="14"/>
        <color theme="1"/>
        <rFont val="Calibri"/>
        <family val="2"/>
        <scheme val="minor"/>
      </rPr>
      <t>O</t>
    </r>
    <r>
      <rPr>
        <b/>
        <vertAlign val="subscript"/>
        <sz val="14"/>
        <color theme="1"/>
        <rFont val="Calibri"/>
        <family val="2"/>
        <scheme val="minor"/>
      </rPr>
      <t>5</t>
    </r>
  </si>
  <si>
    <t>(brighter part)</t>
  </si>
  <si>
    <r>
      <t>(Ca</t>
    </r>
    <r>
      <rPr>
        <b/>
        <vertAlign val="subscript"/>
        <sz val="14"/>
        <color theme="1"/>
        <rFont val="Calibri"/>
        <family val="2"/>
        <scheme val="minor"/>
      </rPr>
      <t>1.01</t>
    </r>
    <r>
      <rPr>
        <b/>
        <sz val="14"/>
        <color theme="1"/>
        <rFont val="Calibri"/>
        <family val="2"/>
        <scheme val="minor"/>
      </rPr>
      <t>Fe</t>
    </r>
    <r>
      <rPr>
        <b/>
        <vertAlign val="subscript"/>
        <sz val="14"/>
        <color theme="1"/>
        <rFont val="Calibri"/>
        <family val="2"/>
        <scheme val="minor"/>
      </rPr>
      <t>0.01</t>
    </r>
    <r>
      <rPr>
        <b/>
        <sz val="14"/>
        <color theme="1"/>
        <rFont val="Calibri"/>
        <family val="2"/>
        <scheme val="minor"/>
      </rPr>
      <t>)</t>
    </r>
    <r>
      <rPr>
        <b/>
        <vertAlign val="subscript"/>
        <sz val="14"/>
        <color theme="1"/>
        <rFont val="Calibri"/>
        <family val="2"/>
        <scheme val="minor"/>
      </rPr>
      <t>1.02</t>
    </r>
    <r>
      <rPr>
        <b/>
        <sz val="14"/>
        <color theme="1"/>
        <rFont val="Calibri"/>
        <family val="2"/>
        <scheme val="minor"/>
      </rPr>
      <t>(Sn</t>
    </r>
    <r>
      <rPr>
        <b/>
        <vertAlign val="subscript"/>
        <sz val="14"/>
        <color theme="1"/>
        <rFont val="Calibri"/>
        <family val="2"/>
        <scheme val="minor"/>
      </rPr>
      <t>0.96</t>
    </r>
    <r>
      <rPr>
        <b/>
        <sz val="14"/>
        <color theme="1"/>
        <rFont val="Calibri"/>
        <family val="2"/>
        <scheme val="minor"/>
      </rPr>
      <t>Ti</t>
    </r>
    <r>
      <rPr>
        <b/>
        <vertAlign val="subscript"/>
        <sz val="14"/>
        <color theme="1"/>
        <rFont val="Calibri"/>
        <family val="2"/>
        <scheme val="minor"/>
      </rPr>
      <t>0.05</t>
    </r>
    <r>
      <rPr>
        <b/>
        <sz val="14"/>
        <color theme="1"/>
        <rFont val="Calibri"/>
        <family val="2"/>
        <scheme val="minor"/>
      </rPr>
      <t>)</t>
    </r>
    <r>
      <rPr>
        <b/>
        <vertAlign val="subscript"/>
        <sz val="14"/>
        <color theme="1"/>
        <rFont val="Calibri"/>
        <family val="2"/>
        <scheme val="minor"/>
      </rPr>
      <t>1.01</t>
    </r>
    <r>
      <rPr>
        <b/>
        <sz val="14"/>
        <color theme="1"/>
        <rFont val="Calibri"/>
        <family val="2"/>
        <scheme val="minor"/>
      </rPr>
      <t>Si</t>
    </r>
    <r>
      <rPr>
        <b/>
        <vertAlign val="subscript"/>
        <sz val="14"/>
        <color theme="1"/>
        <rFont val="Calibri"/>
        <family val="2"/>
        <scheme val="minor"/>
      </rPr>
      <t>0.98</t>
    </r>
    <r>
      <rPr>
        <b/>
        <sz val="14"/>
        <color theme="1"/>
        <rFont val="Calibri"/>
        <family val="2"/>
        <scheme val="minor"/>
      </rPr>
      <t>O</t>
    </r>
    <r>
      <rPr>
        <b/>
        <vertAlign val="subscript"/>
        <sz val="14"/>
        <color theme="1"/>
        <rFont val="Calibri"/>
        <family val="2"/>
        <scheme val="minor"/>
      </rPr>
      <t>5</t>
    </r>
  </si>
  <si>
    <t>(darker part)</t>
  </si>
  <si>
    <t>R080024 Malayaite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</si>
</sst>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vertAlign val="subscript"/>
      <sz val="10"/>
      <name val="Arial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vertAlign val="subscript"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1" xfId="0" applyBorder="1"/>
    <xf numFmtId="0" fontId="0" fillId="0" borderId="2" xfId="0" applyBorder="1"/>
    <xf numFmtId="2" fontId="0" fillId="0" borderId="2" xfId="0" applyNumberFormat="1" applyBorder="1"/>
    <xf numFmtId="0" fontId="2" fillId="0" borderId="2" xfId="0" applyFont="1" applyBorder="1"/>
    <xf numFmtId="0" fontId="0" fillId="0" borderId="3" xfId="0" applyBorder="1"/>
    <xf numFmtId="2" fontId="0" fillId="0" borderId="3" xfId="0" applyNumberFormat="1" applyBorder="1"/>
    <xf numFmtId="2" fontId="0" fillId="0" borderId="3" xfId="0" applyNumberFormat="1" applyFill="1" applyBorder="1"/>
    <xf numFmtId="0" fontId="0" fillId="0" borderId="4" xfId="0" applyFill="1" applyBorder="1"/>
    <xf numFmtId="2" fontId="2" fillId="0" borderId="0" xfId="0" applyNumberFormat="1" applyFont="1"/>
    <xf numFmtId="0" fontId="0" fillId="2" borderId="0" xfId="0" applyFill="1" applyAlignment="1"/>
    <xf numFmtId="0" fontId="0" fillId="2" borderId="0" xfId="0" applyFill="1"/>
    <xf numFmtId="0" fontId="0" fillId="2" borderId="0" xfId="0" applyFill="1" applyAlignment="1">
      <alignment horizontal="left"/>
    </xf>
    <xf numFmtId="0" fontId="0" fillId="3" borderId="0" xfId="0" applyFill="1"/>
    <xf numFmtId="0" fontId="0" fillId="3" borderId="0" xfId="0" applyFill="1" applyAlignment="1">
      <alignment horizontal="right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3"/>
  <sheetViews>
    <sheetView tabSelected="1" topLeftCell="A28" workbookViewId="0">
      <selection activeCell="L41" sqref="L41"/>
    </sheetView>
  </sheetViews>
  <sheetFormatPr defaultRowHeight="15" x14ac:dyDescent="0.25"/>
  <sheetData>
    <row r="1" spans="1:9" s="3" customFormat="1" x14ac:dyDescent="0.25">
      <c r="A1" s="3" t="s">
        <v>36</v>
      </c>
    </row>
    <row r="2" spans="1:9" s="3" customFormat="1" ht="18.75" x14ac:dyDescent="0.3">
      <c r="E2" s="18" t="s">
        <v>33</v>
      </c>
    </row>
    <row r="3" spans="1:9" x14ac:dyDescent="0.25">
      <c r="A3" s="2" t="s">
        <v>2</v>
      </c>
      <c r="B3" s="2" t="s">
        <v>3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4</v>
      </c>
    </row>
    <row r="4" spans="1:9" x14ac:dyDescent="0.25">
      <c r="A4" s="1" t="s">
        <v>0</v>
      </c>
      <c r="B4" s="1"/>
      <c r="C4" s="1">
        <v>21.102080000000001</v>
      </c>
      <c r="D4" s="1">
        <v>0.115815</v>
      </c>
      <c r="E4" s="1">
        <v>55.73574</v>
      </c>
      <c r="F4" s="1">
        <v>0.497141</v>
      </c>
      <c r="G4" s="1">
        <v>21.957380000000001</v>
      </c>
      <c r="H4" s="1">
        <v>1.3514999999999999E-2</v>
      </c>
      <c r="I4" s="1">
        <v>99.421670000000006</v>
      </c>
    </row>
    <row r="5" spans="1:9" x14ac:dyDescent="0.25">
      <c r="A5" s="1" t="s">
        <v>0</v>
      </c>
      <c r="B5" s="1"/>
      <c r="C5" s="1">
        <v>20.950510000000001</v>
      </c>
      <c r="D5" s="1">
        <v>6.7390000000000002E-3</v>
      </c>
      <c r="E5" s="1">
        <v>56.436579999999999</v>
      </c>
      <c r="F5" s="1">
        <v>0.11926200000000001</v>
      </c>
      <c r="G5" s="1">
        <v>21.75723</v>
      </c>
      <c r="H5" s="1">
        <v>1.5E-5</v>
      </c>
      <c r="I5" s="1">
        <v>99.270330000000001</v>
      </c>
    </row>
    <row r="6" spans="1:9" x14ac:dyDescent="0.25">
      <c r="A6" s="1" t="s">
        <v>0</v>
      </c>
      <c r="B6" s="1"/>
      <c r="C6" s="1">
        <v>21.08277</v>
      </c>
      <c r="D6" s="1">
        <v>7.0322999999999997E-2</v>
      </c>
      <c r="E6" s="1">
        <v>55.779649999999997</v>
      </c>
      <c r="F6" s="1">
        <v>0.31181500000000001</v>
      </c>
      <c r="G6" s="1">
        <v>21.8384</v>
      </c>
      <c r="H6" s="1">
        <v>3.8890000000000001E-3</v>
      </c>
      <c r="I6" s="1">
        <v>99.086849999999998</v>
      </c>
    </row>
    <row r="7" spans="1:9" x14ac:dyDescent="0.25">
      <c r="A7" s="1" t="s">
        <v>0</v>
      </c>
      <c r="B7" s="1"/>
      <c r="C7" s="1">
        <v>21.270379999999999</v>
      </c>
      <c r="D7" s="1">
        <v>0.105466</v>
      </c>
      <c r="E7" s="1">
        <v>55.446579999999997</v>
      </c>
      <c r="F7" s="1">
        <v>0.56831600000000004</v>
      </c>
      <c r="G7" s="1">
        <v>21.831330000000001</v>
      </c>
      <c r="H7" s="1">
        <v>3.0988999999999999E-2</v>
      </c>
      <c r="I7" s="1">
        <v>99.253069999999994</v>
      </c>
    </row>
    <row r="8" spans="1:9" x14ac:dyDescent="0.25">
      <c r="A8" s="1" t="s">
        <v>0</v>
      </c>
      <c r="B8" s="1"/>
      <c r="C8" s="1">
        <v>20.793780000000002</v>
      </c>
      <c r="D8" s="1">
        <v>0.107335</v>
      </c>
      <c r="E8" s="1">
        <v>55.551450000000003</v>
      </c>
      <c r="F8" s="1">
        <v>0.58341399999999999</v>
      </c>
      <c r="G8" s="1">
        <v>21.954789999999999</v>
      </c>
      <c r="H8" s="1">
        <v>4.5698000000000003E-2</v>
      </c>
      <c r="I8" s="1">
        <v>99.036469999999994</v>
      </c>
    </row>
    <row r="9" spans="1:9" x14ac:dyDescent="0.25">
      <c r="A9" s="1" t="s">
        <v>0</v>
      </c>
      <c r="B9" s="1"/>
      <c r="C9" s="1">
        <v>21.06925</v>
      </c>
      <c r="D9" s="1">
        <v>9.8327999999999999E-2</v>
      </c>
      <c r="E9" s="1">
        <v>55.5199</v>
      </c>
      <c r="F9" s="1">
        <v>0.522316</v>
      </c>
      <c r="G9" s="1">
        <v>21.73143</v>
      </c>
      <c r="H9" s="1">
        <v>2.7344E-2</v>
      </c>
      <c r="I9" s="1">
        <v>98.96857</v>
      </c>
    </row>
    <row r="10" spans="1:9" x14ac:dyDescent="0.25">
      <c r="A10" s="1" t="s">
        <v>0</v>
      </c>
      <c r="B10" s="1"/>
      <c r="C10" s="1">
        <v>21.055720000000001</v>
      </c>
      <c r="D10" s="1">
        <v>9.4824000000000006E-2</v>
      </c>
      <c r="E10" s="1">
        <v>56.105690000000003</v>
      </c>
      <c r="F10" s="1">
        <v>0.481817</v>
      </c>
      <c r="G10" s="1">
        <v>21.89574</v>
      </c>
      <c r="H10" s="1">
        <v>3.107E-2</v>
      </c>
      <c r="I10" s="1">
        <v>99.664860000000004</v>
      </c>
    </row>
    <row r="11" spans="1:9" x14ac:dyDescent="0.25">
      <c r="A11" s="1" t="s">
        <v>0</v>
      </c>
      <c r="B11" s="1"/>
      <c r="C11" s="1">
        <v>20.870909999999999</v>
      </c>
      <c r="D11" s="1">
        <v>0.13700000000000001</v>
      </c>
      <c r="E11" s="1">
        <v>55.609780000000001</v>
      </c>
      <c r="F11" s="1">
        <v>0.51721499999999998</v>
      </c>
      <c r="G11" s="1">
        <v>21.97297</v>
      </c>
      <c r="H11" s="1">
        <v>3.0960000000000001E-2</v>
      </c>
      <c r="I11" s="1">
        <v>99.138819999999996</v>
      </c>
    </row>
    <row r="12" spans="1:9" x14ac:dyDescent="0.25">
      <c r="A12" s="1" t="s">
        <v>0</v>
      </c>
      <c r="B12" s="1"/>
      <c r="C12" s="1">
        <v>21.01763</v>
      </c>
      <c r="D12" s="1">
        <v>0.12556600000000001</v>
      </c>
      <c r="E12" s="1">
        <v>55.432380000000002</v>
      </c>
      <c r="F12" s="1">
        <v>0.49107400000000001</v>
      </c>
      <c r="G12" s="1">
        <v>21.79523</v>
      </c>
      <c r="H12" s="1">
        <v>2.5965999999999999E-2</v>
      </c>
      <c r="I12" s="1">
        <v>98.887839999999997</v>
      </c>
    </row>
    <row r="13" spans="1:9" x14ac:dyDescent="0.25">
      <c r="A13" s="1" t="s">
        <v>0</v>
      </c>
      <c r="B13" s="1"/>
      <c r="C13" s="1">
        <v>20.753150000000002</v>
      </c>
      <c r="D13" s="1">
        <v>1.2999999999999999E-5</v>
      </c>
      <c r="E13" s="1">
        <v>56.19294</v>
      </c>
      <c r="F13" s="1">
        <v>4.6249999999999998E-3</v>
      </c>
      <c r="G13" s="1">
        <v>21.785399999999999</v>
      </c>
      <c r="H13" s="1">
        <v>1.1084999999999999E-2</v>
      </c>
      <c r="I13" s="1">
        <v>98.747219999999999</v>
      </c>
    </row>
    <row r="14" spans="1:9" x14ac:dyDescent="0.25">
      <c r="A14" s="1" t="s">
        <v>0</v>
      </c>
      <c r="B14" s="1"/>
      <c r="C14" s="1">
        <v>21.07527</v>
      </c>
      <c r="D14" s="1">
        <v>6.4038999999999999E-2</v>
      </c>
      <c r="E14" s="1">
        <v>56.219270000000002</v>
      </c>
      <c r="F14" s="1">
        <v>0.20412</v>
      </c>
      <c r="G14" s="1">
        <v>21.638020000000001</v>
      </c>
      <c r="H14" s="1">
        <v>1.5E-5</v>
      </c>
      <c r="I14" s="1">
        <v>99.200739999999996</v>
      </c>
    </row>
    <row r="15" spans="1:9" x14ac:dyDescent="0.25">
      <c r="A15" s="1" t="s">
        <v>0</v>
      </c>
      <c r="B15" s="1"/>
      <c r="C15" s="1">
        <v>21.181059999999999</v>
      </c>
      <c r="D15" s="1">
        <v>6.8366999999999997E-2</v>
      </c>
      <c r="E15" s="1">
        <v>55.072899999999997</v>
      </c>
      <c r="F15" s="1">
        <v>0.73574099999999998</v>
      </c>
      <c r="G15" s="1">
        <v>21.880649999999999</v>
      </c>
      <c r="H15" s="1">
        <v>5.6916000000000001E-2</v>
      </c>
      <c r="I15" s="1">
        <v>98.995620000000002</v>
      </c>
    </row>
    <row r="16" spans="1:9" x14ac:dyDescent="0.25">
      <c r="A16" t="s">
        <v>11</v>
      </c>
      <c r="C16">
        <f>AVERAGE(C4:C15)</f>
        <v>21.018542499999999</v>
      </c>
      <c r="D16" s="3">
        <f t="shared" ref="D16:I16" si="0">AVERAGE(D4:D15)</f>
        <v>8.2817916666666672E-2</v>
      </c>
      <c r="E16" s="3">
        <f t="shared" si="0"/>
        <v>55.758571666666676</v>
      </c>
      <c r="F16" s="3">
        <f t="shared" si="0"/>
        <v>0.41973799999999994</v>
      </c>
      <c r="G16" s="3">
        <f t="shared" si="0"/>
        <v>21.836547499999998</v>
      </c>
      <c r="H16" s="3">
        <f t="shared" si="0"/>
        <v>2.3121833333333331E-2</v>
      </c>
      <c r="I16" s="3">
        <f t="shared" si="0"/>
        <v>99.139338333333328</v>
      </c>
    </row>
    <row r="17" spans="1:9" x14ac:dyDescent="0.25">
      <c r="A17" t="s">
        <v>12</v>
      </c>
      <c r="C17">
        <f>STDEV(C4:C15)</f>
        <v>0.1524005325166663</v>
      </c>
      <c r="D17" s="3">
        <f t="shared" ref="D17:I17" si="1">STDEV(D4:D15)</f>
        <v>4.3393434252950648E-2</v>
      </c>
      <c r="E17" s="3">
        <f t="shared" si="1"/>
        <v>0.40203558969174402</v>
      </c>
      <c r="F17" s="3">
        <f t="shared" si="1"/>
        <v>0.21414186874083779</v>
      </c>
      <c r="G17" s="3">
        <f t="shared" si="1"/>
        <v>0.10169010071826501</v>
      </c>
      <c r="H17" s="3">
        <f t="shared" si="1"/>
        <v>1.7936953916088398E-2</v>
      </c>
      <c r="I17" s="3">
        <f t="shared" si="1"/>
        <v>0.24678113884144323</v>
      </c>
    </row>
    <row r="19" spans="1:9" x14ac:dyDescent="0.25">
      <c r="A19" s="3"/>
      <c r="B19" s="3"/>
      <c r="C19" s="3"/>
      <c r="D19" s="3"/>
      <c r="E19" s="3"/>
      <c r="F19" s="3"/>
      <c r="G19" s="3"/>
      <c r="H19" s="3"/>
      <c r="I19" s="3"/>
    </row>
    <row r="20" spans="1:9" ht="15.75" thickBot="1" x14ac:dyDescent="0.3">
      <c r="A20" s="4" t="s">
        <v>13</v>
      </c>
      <c r="B20" s="4" t="s">
        <v>14</v>
      </c>
      <c r="C20" s="4" t="s">
        <v>15</v>
      </c>
      <c r="D20" s="4" t="s">
        <v>16</v>
      </c>
      <c r="E20" s="4" t="s">
        <v>17</v>
      </c>
      <c r="F20" s="4" t="s">
        <v>18</v>
      </c>
      <c r="G20" s="4" t="s">
        <v>19</v>
      </c>
      <c r="H20" s="3"/>
      <c r="I20" s="3"/>
    </row>
    <row r="21" spans="1:9" ht="15.75" x14ac:dyDescent="0.3">
      <c r="A21" s="5" t="s">
        <v>20</v>
      </c>
      <c r="B21" s="6">
        <v>21.84</v>
      </c>
      <c r="C21" s="6">
        <v>60.08</v>
      </c>
      <c r="D21" s="5">
        <f t="shared" ref="D21:D26" si="2">B21/C21</f>
        <v>0.36351531291611183</v>
      </c>
      <c r="E21" s="5">
        <f t="shared" ref="E21:E23" si="3">2*D21</f>
        <v>0.72703062583222366</v>
      </c>
      <c r="F21" s="5">
        <f>E21*$D$33</f>
        <v>1.960769884133208</v>
      </c>
      <c r="G21" s="6">
        <f t="shared" ref="G21:G23" si="4">F21/2</f>
        <v>0.98038494206660398</v>
      </c>
      <c r="H21" s="3"/>
      <c r="I21" s="3"/>
    </row>
    <row r="22" spans="1:9" ht="15.75" x14ac:dyDescent="0.3">
      <c r="A22" s="7" t="s">
        <v>21</v>
      </c>
      <c r="B22" s="6">
        <v>55.76</v>
      </c>
      <c r="C22" s="6">
        <v>150.69</v>
      </c>
      <c r="D22" s="5">
        <f t="shared" si="2"/>
        <v>0.37003118985997741</v>
      </c>
      <c r="E22" s="5">
        <f t="shared" si="3"/>
        <v>0.74006237971995481</v>
      </c>
      <c r="F22" s="5">
        <f t="shared" ref="F22:F26" si="5">E22*$D$33</f>
        <v>1.995915955911477</v>
      </c>
      <c r="G22" s="6">
        <f t="shared" si="4"/>
        <v>0.99795797795573848</v>
      </c>
      <c r="H22" s="3"/>
      <c r="I22" s="3"/>
    </row>
    <row r="23" spans="1:9" ht="15.75" x14ac:dyDescent="0.3">
      <c r="A23" s="8" t="s">
        <v>22</v>
      </c>
      <c r="B23" s="9">
        <v>0.42</v>
      </c>
      <c r="C23" s="9">
        <v>79.898799999999994</v>
      </c>
      <c r="D23" s="8">
        <f t="shared" si="2"/>
        <v>5.2566496618222051E-3</v>
      </c>
      <c r="E23" s="8">
        <f t="shared" si="3"/>
        <v>1.051329932364441E-2</v>
      </c>
      <c r="F23" s="5">
        <f t="shared" si="5"/>
        <v>2.8353909676202691E-2</v>
      </c>
      <c r="G23" s="9">
        <f t="shared" si="4"/>
        <v>1.4176954838101346E-2</v>
      </c>
      <c r="H23" s="3"/>
      <c r="I23" s="3"/>
    </row>
    <row r="24" spans="1:9" ht="15.75" x14ac:dyDescent="0.3">
      <c r="A24" s="8" t="s">
        <v>23</v>
      </c>
      <c r="B24" s="9">
        <v>0.02</v>
      </c>
      <c r="C24" s="9">
        <v>149.88</v>
      </c>
      <c r="D24" s="8">
        <f t="shared" si="2"/>
        <v>1.3344008540165466E-4</v>
      </c>
      <c r="E24" s="8">
        <f>D24*3</f>
        <v>4.0032025620496394E-4</v>
      </c>
      <c r="F24" s="5">
        <f t="shared" si="5"/>
        <v>1.07964626865158E-3</v>
      </c>
      <c r="G24" s="9">
        <f t="shared" ref="G24" si="6">F24*2/3</f>
        <v>7.1976417910105334E-4</v>
      </c>
      <c r="H24" s="3"/>
      <c r="I24" s="3"/>
    </row>
    <row r="25" spans="1:9" x14ac:dyDescent="0.25">
      <c r="A25" s="8" t="s">
        <v>6</v>
      </c>
      <c r="B25" s="9">
        <v>0.08</v>
      </c>
      <c r="C25" s="9">
        <v>71.849999999999994</v>
      </c>
      <c r="D25" s="8">
        <f t="shared" si="2"/>
        <v>1.1134307585247043E-3</v>
      </c>
      <c r="E25" s="8">
        <f t="shared" ref="E25:E26" si="7">D25*1</f>
        <v>1.1134307585247043E-3</v>
      </c>
      <c r="F25" s="5">
        <f t="shared" si="5"/>
        <v>3.0028741868800527E-3</v>
      </c>
      <c r="G25" s="9">
        <f t="shared" ref="G25:G26" si="8">F25</f>
        <v>3.0028741868800527E-3</v>
      </c>
      <c r="H25" s="3"/>
      <c r="I25" s="3"/>
    </row>
    <row r="26" spans="1:9" x14ac:dyDescent="0.25">
      <c r="A26" s="8" t="s">
        <v>5</v>
      </c>
      <c r="B26" s="9">
        <v>21.02</v>
      </c>
      <c r="C26" s="10">
        <v>56.08</v>
      </c>
      <c r="D26" s="8">
        <f t="shared" si="2"/>
        <v>0.37482168330955778</v>
      </c>
      <c r="E26" s="8">
        <f t="shared" si="7"/>
        <v>0.37482168330955778</v>
      </c>
      <c r="F26" s="5">
        <f t="shared" si="5"/>
        <v>1.0108777298235809</v>
      </c>
      <c r="G26" s="9">
        <f t="shared" si="8"/>
        <v>1.0108777298235809</v>
      </c>
      <c r="H26" s="3"/>
      <c r="I26" s="3"/>
    </row>
    <row r="27" spans="1:9" x14ac:dyDescent="0.25">
      <c r="A27" s="11" t="s">
        <v>24</v>
      </c>
      <c r="B27" s="12">
        <f>SUM(B21:B26)</f>
        <v>99.139999999999986</v>
      </c>
      <c r="C27" s="3"/>
      <c r="D27" s="3"/>
      <c r="E27" s="3">
        <f>SUM(E21:E26)</f>
        <v>1.8539417392001103</v>
      </c>
      <c r="F27" s="3"/>
      <c r="G27" s="3"/>
      <c r="H27" s="3"/>
      <c r="I27" s="3"/>
    </row>
    <row r="28" spans="1:9" x14ac:dyDescent="0.25">
      <c r="A28" s="3"/>
      <c r="B28" s="3"/>
      <c r="C28" s="3"/>
      <c r="D28" s="3"/>
      <c r="E28" s="3"/>
      <c r="F28" s="3"/>
      <c r="G28" s="3"/>
      <c r="H28" s="3"/>
      <c r="I28" s="3"/>
    </row>
    <row r="29" spans="1:9" x14ac:dyDescent="0.25">
      <c r="A29" s="3"/>
      <c r="B29" s="3"/>
      <c r="C29" s="3"/>
      <c r="D29" s="3"/>
      <c r="E29" s="13" t="s">
        <v>25</v>
      </c>
      <c r="F29" s="14"/>
      <c r="G29" s="15">
        <v>5</v>
      </c>
      <c r="H29" s="3"/>
      <c r="I29" s="3"/>
    </row>
    <row r="30" spans="1:9" x14ac:dyDescent="0.25">
      <c r="A30" s="3"/>
      <c r="B30" s="3"/>
      <c r="C30" s="3"/>
      <c r="D30" s="3"/>
      <c r="E30" s="3"/>
      <c r="F30" s="3"/>
      <c r="G30" s="3"/>
      <c r="H30" s="3"/>
      <c r="I30" s="3"/>
    </row>
    <row r="31" spans="1:9" x14ac:dyDescent="0.25">
      <c r="A31" s="3"/>
      <c r="B31" s="3"/>
      <c r="C31" s="3"/>
      <c r="D31" s="3"/>
      <c r="E31" s="3"/>
      <c r="F31" s="3"/>
      <c r="G31" s="3"/>
      <c r="H31" s="3"/>
      <c r="I31" s="3"/>
    </row>
    <row r="32" spans="1:9" x14ac:dyDescent="0.25">
      <c r="A32" s="3"/>
      <c r="B32" s="3"/>
      <c r="C32" s="16" t="s">
        <v>26</v>
      </c>
      <c r="D32" s="16"/>
      <c r="E32" s="16"/>
      <c r="F32" s="16"/>
      <c r="G32" s="3"/>
      <c r="H32" s="3"/>
      <c r="I32" s="3"/>
    </row>
    <row r="33" spans="1:9" x14ac:dyDescent="0.25">
      <c r="A33" s="3"/>
      <c r="B33" s="3"/>
      <c r="C33" s="17" t="s">
        <v>27</v>
      </c>
      <c r="D33" s="16">
        <f>G29/E27</f>
        <v>2.6969563790916471</v>
      </c>
      <c r="E33" s="16"/>
      <c r="F33" s="16"/>
      <c r="G33" s="3"/>
      <c r="H33" s="3"/>
      <c r="I33" s="3"/>
    </row>
    <row r="34" spans="1:9" x14ac:dyDescent="0.25">
      <c r="A34" s="3"/>
      <c r="B34" s="3"/>
      <c r="C34" s="16"/>
      <c r="D34" s="16"/>
      <c r="E34" s="16"/>
      <c r="F34" s="16"/>
      <c r="G34" s="3"/>
      <c r="H34" s="3"/>
      <c r="I34" s="3"/>
    </row>
    <row r="35" spans="1:9" x14ac:dyDescent="0.25">
      <c r="A35" s="3"/>
      <c r="B35" s="3"/>
      <c r="C35" s="16" t="s">
        <v>28</v>
      </c>
      <c r="D35" s="16"/>
      <c r="E35" s="16"/>
      <c r="F35" s="16"/>
      <c r="G35" s="3"/>
      <c r="H35" s="3"/>
      <c r="I35" s="3"/>
    </row>
    <row r="36" spans="1:9" x14ac:dyDescent="0.25">
      <c r="A36" s="3"/>
      <c r="B36" s="3"/>
      <c r="C36" s="3"/>
      <c r="D36" s="3"/>
      <c r="E36" s="3"/>
      <c r="F36" s="3"/>
      <c r="G36" s="3"/>
      <c r="H36" s="3"/>
      <c r="I36" s="3"/>
    </row>
    <row r="37" spans="1:9" ht="20.25" x14ac:dyDescent="0.35">
      <c r="A37" s="18" t="s">
        <v>29</v>
      </c>
      <c r="B37" s="18"/>
      <c r="C37" s="18"/>
      <c r="D37" s="18" t="s">
        <v>30</v>
      </c>
      <c r="E37" s="18"/>
      <c r="F37" s="18"/>
      <c r="G37" s="18"/>
      <c r="H37" s="18"/>
      <c r="I37" s="3"/>
    </row>
    <row r="38" spans="1:9" ht="20.25" x14ac:dyDescent="0.35">
      <c r="A38" s="18" t="s">
        <v>31</v>
      </c>
      <c r="B38" s="18"/>
      <c r="C38" s="18"/>
      <c r="D38" s="18" t="s">
        <v>32</v>
      </c>
      <c r="E38" s="18"/>
      <c r="F38" s="18"/>
      <c r="G38" s="18"/>
      <c r="H38" s="18" t="s">
        <v>33</v>
      </c>
      <c r="I38" s="3"/>
    </row>
    <row r="43" spans="1:9" ht="18.75" x14ac:dyDescent="0.3">
      <c r="E43" s="18" t="s">
        <v>35</v>
      </c>
    </row>
    <row r="45" spans="1:9" x14ac:dyDescent="0.25">
      <c r="A45" s="3" t="s">
        <v>2</v>
      </c>
      <c r="B45" s="3" t="s">
        <v>3</v>
      </c>
      <c r="C45" s="3" t="s">
        <v>5</v>
      </c>
      <c r="D45" s="3" t="s">
        <v>6</v>
      </c>
      <c r="E45" s="3" t="s">
        <v>7</v>
      </c>
      <c r="F45" s="3" t="s">
        <v>8</v>
      </c>
      <c r="G45" s="3" t="s">
        <v>9</v>
      </c>
      <c r="H45" s="3" t="s">
        <v>10</v>
      </c>
      <c r="I45" s="3" t="s">
        <v>4</v>
      </c>
    </row>
    <row r="46" spans="1:9" x14ac:dyDescent="0.25">
      <c r="A46" s="1" t="s">
        <v>1</v>
      </c>
      <c r="B46" s="1"/>
      <c r="C46" s="1">
        <v>21.29974</v>
      </c>
      <c r="D46" s="1">
        <v>0.19925300000000001</v>
      </c>
      <c r="E46" s="1">
        <v>54.095509999999997</v>
      </c>
      <c r="F46" s="1">
        <v>1.5273620000000001</v>
      </c>
      <c r="G46" s="1">
        <v>22.09807</v>
      </c>
      <c r="H46" s="1">
        <v>4.9660000000000003E-2</v>
      </c>
      <c r="I46" s="1">
        <v>99.26961</v>
      </c>
    </row>
    <row r="47" spans="1:9" x14ac:dyDescent="0.25">
      <c r="A47" s="1" t="s">
        <v>1</v>
      </c>
      <c r="B47" s="1"/>
      <c r="C47" s="1">
        <v>21.01294</v>
      </c>
      <c r="D47" s="1">
        <v>0.241505</v>
      </c>
      <c r="E47" s="1">
        <v>54.297930000000001</v>
      </c>
      <c r="F47" s="1">
        <v>1.493133</v>
      </c>
      <c r="G47" s="1">
        <v>22.072030000000002</v>
      </c>
      <c r="H47" s="1">
        <v>8.5921999999999998E-2</v>
      </c>
      <c r="I47" s="1">
        <v>99.203450000000004</v>
      </c>
    </row>
    <row r="48" spans="1:9" x14ac:dyDescent="0.25">
      <c r="A48" s="1" t="s">
        <v>1</v>
      </c>
      <c r="B48" s="1"/>
      <c r="C48" s="1">
        <v>21.189150000000001</v>
      </c>
      <c r="D48" s="1">
        <v>0.19229299999999999</v>
      </c>
      <c r="E48" s="1">
        <v>53.57705</v>
      </c>
      <c r="F48" s="1">
        <v>1.65523</v>
      </c>
      <c r="G48" s="1">
        <v>22.23029</v>
      </c>
      <c r="H48" s="1">
        <v>6.7323999999999995E-2</v>
      </c>
      <c r="I48" s="1">
        <v>98.911330000000007</v>
      </c>
    </row>
    <row r="49" spans="1:9" x14ac:dyDescent="0.25">
      <c r="A49" s="1" t="s">
        <v>1</v>
      </c>
      <c r="B49" s="1"/>
      <c r="C49" s="1">
        <v>21.42484</v>
      </c>
      <c r="D49" s="1">
        <v>0.21279300000000001</v>
      </c>
      <c r="E49" s="1">
        <v>53.806289999999997</v>
      </c>
      <c r="F49" s="1">
        <v>1.7569999999999999</v>
      </c>
      <c r="G49" s="1">
        <v>22.003260000000001</v>
      </c>
      <c r="H49" s="1">
        <v>8.4611000000000006E-2</v>
      </c>
      <c r="I49" s="1">
        <v>99.288799999999995</v>
      </c>
    </row>
    <row r="50" spans="1:9" x14ac:dyDescent="0.25">
      <c r="A50" s="1" t="s">
        <v>1</v>
      </c>
      <c r="B50" s="1"/>
      <c r="C50" s="1">
        <v>21.323599999999999</v>
      </c>
      <c r="D50" s="1">
        <v>0.208957</v>
      </c>
      <c r="E50" s="1">
        <v>53.345619999999997</v>
      </c>
      <c r="F50" s="1">
        <v>1.793652</v>
      </c>
      <c r="G50" s="1">
        <v>22.11103</v>
      </c>
      <c r="H50" s="1">
        <v>6.1052000000000002E-2</v>
      </c>
      <c r="I50" s="1">
        <v>98.843919999999997</v>
      </c>
    </row>
    <row r="51" spans="1:9" x14ac:dyDescent="0.25">
      <c r="A51" s="1" t="s">
        <v>1</v>
      </c>
      <c r="B51" s="1"/>
      <c r="C51" s="1">
        <v>21.089300000000001</v>
      </c>
      <c r="D51" s="1">
        <v>0.18704599999999999</v>
      </c>
      <c r="E51" s="1">
        <v>53.22475</v>
      </c>
      <c r="F51" s="1">
        <v>1.9362779999999999</v>
      </c>
      <c r="G51" s="1">
        <v>22.21489</v>
      </c>
      <c r="H51" s="1">
        <v>0.10026599999999999</v>
      </c>
      <c r="I51" s="1">
        <v>98.752539999999996</v>
      </c>
    </row>
    <row r="52" spans="1:9" x14ac:dyDescent="0.25">
      <c r="A52" s="1" t="s">
        <v>1</v>
      </c>
      <c r="B52" s="1"/>
      <c r="C52" s="1">
        <v>21.23244</v>
      </c>
      <c r="D52" s="1">
        <v>0.22264800000000001</v>
      </c>
      <c r="E52" s="1">
        <v>53.634950000000003</v>
      </c>
      <c r="F52" s="1">
        <v>1.7690900000000001</v>
      </c>
      <c r="G52" s="1">
        <v>22.278130000000001</v>
      </c>
      <c r="H52" s="1">
        <v>8.5956000000000005E-2</v>
      </c>
      <c r="I52" s="1">
        <v>99.223209999999995</v>
      </c>
    </row>
    <row r="53" spans="1:9" x14ac:dyDescent="0.25">
      <c r="A53" s="1" t="s">
        <v>1</v>
      </c>
      <c r="B53" s="1"/>
      <c r="C53" s="1">
        <v>21.442799999999998</v>
      </c>
      <c r="D53" s="1">
        <v>0.197799</v>
      </c>
      <c r="E53" s="1">
        <v>53.455460000000002</v>
      </c>
      <c r="F53" s="1">
        <v>1.9661900000000001</v>
      </c>
      <c r="G53" s="1">
        <v>22.33813</v>
      </c>
      <c r="H53" s="1">
        <v>9.4125E-2</v>
      </c>
      <c r="I53" s="1">
        <v>99.494510000000005</v>
      </c>
    </row>
    <row r="54" spans="1:9" x14ac:dyDescent="0.25">
      <c r="A54" s="1" t="s">
        <v>1</v>
      </c>
      <c r="B54" s="1"/>
      <c r="C54" s="1">
        <v>21.282920000000001</v>
      </c>
      <c r="D54" s="1">
        <v>0.172897</v>
      </c>
      <c r="E54" s="1">
        <v>53.15558</v>
      </c>
      <c r="F54" s="1">
        <v>1.935859</v>
      </c>
      <c r="G54" s="1">
        <v>22.10003</v>
      </c>
      <c r="H54" s="1">
        <v>9.1855999999999993E-2</v>
      </c>
      <c r="I54" s="1">
        <v>98.739149999999995</v>
      </c>
    </row>
    <row r="55" spans="1:9" x14ac:dyDescent="0.25">
      <c r="A55" s="1" t="s">
        <v>1</v>
      </c>
      <c r="B55" s="1"/>
      <c r="C55" s="1">
        <v>21.403870000000001</v>
      </c>
      <c r="D55" s="1">
        <v>0.19120999999999999</v>
      </c>
      <c r="E55" s="1">
        <v>53.753929999999997</v>
      </c>
      <c r="F55" s="1">
        <v>1.9116960000000001</v>
      </c>
      <c r="G55" s="1">
        <v>22.149560000000001</v>
      </c>
      <c r="H55" s="1">
        <v>8.0585000000000004E-2</v>
      </c>
      <c r="I55" s="1">
        <v>99.490840000000006</v>
      </c>
    </row>
    <row r="56" spans="1:9" x14ac:dyDescent="0.25">
      <c r="A56" s="1" t="s">
        <v>1</v>
      </c>
      <c r="B56" s="1"/>
      <c r="C56" s="1">
        <v>21.058330000000002</v>
      </c>
      <c r="D56" s="1">
        <v>0.16927500000000001</v>
      </c>
      <c r="E56" s="1">
        <v>55.446759999999998</v>
      </c>
      <c r="F56" s="1">
        <v>0.76445600000000002</v>
      </c>
      <c r="G56" s="1">
        <v>21.956160000000001</v>
      </c>
      <c r="H56" s="1">
        <v>2.8393000000000002E-2</v>
      </c>
      <c r="I56" s="1">
        <v>99.423370000000006</v>
      </c>
    </row>
    <row r="57" spans="1:9" x14ac:dyDescent="0.25">
      <c r="A57" s="1" t="s">
        <v>1</v>
      </c>
      <c r="B57" s="1"/>
      <c r="C57" s="1">
        <v>21.295770000000001</v>
      </c>
      <c r="D57" s="1">
        <v>0.13720299999999999</v>
      </c>
      <c r="E57" s="1">
        <v>55.08175</v>
      </c>
      <c r="F57" s="1">
        <v>0.78224400000000005</v>
      </c>
      <c r="G57" s="1">
        <v>21.964040000000001</v>
      </c>
      <c r="H57" s="1">
        <v>3.6094000000000001E-2</v>
      </c>
      <c r="I57" s="1">
        <v>99.2971</v>
      </c>
    </row>
    <row r="58" spans="1:9" x14ac:dyDescent="0.25">
      <c r="A58" s="1" t="s">
        <v>1</v>
      </c>
      <c r="B58" s="1"/>
      <c r="C58" s="1">
        <v>21.263359999999999</v>
      </c>
      <c r="D58" s="1">
        <v>0.166018</v>
      </c>
      <c r="E58" s="1">
        <v>55.271000000000001</v>
      </c>
      <c r="F58" s="1">
        <v>0.78334499999999996</v>
      </c>
      <c r="G58" s="1">
        <v>21.972180000000002</v>
      </c>
      <c r="H58" s="1">
        <v>4.1243000000000002E-2</v>
      </c>
      <c r="I58" s="1">
        <v>99.497129999999999</v>
      </c>
    </row>
    <row r="59" spans="1:9" x14ac:dyDescent="0.25">
      <c r="A59" s="1" t="s">
        <v>1</v>
      </c>
      <c r="B59" s="1"/>
      <c r="C59" s="1">
        <v>21.34648</v>
      </c>
      <c r="D59" s="1">
        <v>0.13530600000000001</v>
      </c>
      <c r="E59" s="1">
        <v>55.434469999999997</v>
      </c>
      <c r="F59" s="1">
        <v>0.76815599999999995</v>
      </c>
      <c r="G59" s="1">
        <v>21.971450000000001</v>
      </c>
      <c r="H59" s="1">
        <v>2.8445999999999999E-2</v>
      </c>
      <c r="I59" s="1">
        <v>99.684299999999993</v>
      </c>
    </row>
    <row r="60" spans="1:9" x14ac:dyDescent="0.25">
      <c r="A60" s="1" t="s">
        <v>1</v>
      </c>
      <c r="B60" s="1"/>
      <c r="C60" s="1">
        <v>21.02834</v>
      </c>
      <c r="D60" s="1">
        <v>0.16247800000000001</v>
      </c>
      <c r="E60" s="1">
        <v>55.056570000000001</v>
      </c>
      <c r="F60" s="1">
        <v>0.79355200000000004</v>
      </c>
      <c r="G60" s="1">
        <v>22.012499999999999</v>
      </c>
      <c r="H60" s="1">
        <v>3.3688000000000003E-2</v>
      </c>
      <c r="I60" s="1">
        <v>99.087130000000002</v>
      </c>
    </row>
    <row r="61" spans="1:9" x14ac:dyDescent="0.25">
      <c r="A61" t="s">
        <v>11</v>
      </c>
      <c r="C61">
        <f>AVERAGE(C46:C60)</f>
        <v>21.24625866666667</v>
      </c>
      <c r="D61" s="3">
        <f t="shared" ref="D61:I61" si="9">AVERAGE(D46:D60)</f>
        <v>0.18644540000000004</v>
      </c>
      <c r="E61" s="3">
        <f t="shared" si="9"/>
        <v>54.175841333333324</v>
      </c>
      <c r="F61" s="3">
        <f t="shared" si="9"/>
        <v>1.4424828666666665</v>
      </c>
      <c r="G61" s="3">
        <f t="shared" si="9"/>
        <v>22.098116666666666</v>
      </c>
      <c r="H61" s="3">
        <f t="shared" si="9"/>
        <v>6.4614733333333327E-2</v>
      </c>
      <c r="I61" s="3">
        <f t="shared" si="9"/>
        <v>99.213759333333329</v>
      </c>
    </row>
    <row r="62" spans="1:9" x14ac:dyDescent="0.25">
      <c r="A62" t="s">
        <v>12</v>
      </c>
      <c r="C62">
        <f>STDEV(C46:C60)</f>
        <v>0.1423443912220668</v>
      </c>
      <c r="D62" s="3">
        <f t="shared" ref="D62:I62" si="10">STDEV(D46:D60)</f>
        <v>2.9765152529665898E-2</v>
      </c>
      <c r="E62" s="3">
        <f t="shared" si="10"/>
        <v>0.85087692756915401</v>
      </c>
      <c r="F62" s="3">
        <f t="shared" si="10"/>
        <v>0.50508517914249917</v>
      </c>
      <c r="G62" s="3">
        <f t="shared" si="10"/>
        <v>0.12275849890081297</v>
      </c>
      <c r="H62" s="3">
        <f t="shared" si="10"/>
        <v>2.6224724022697869E-2</v>
      </c>
      <c r="I62" s="3">
        <f t="shared" si="10"/>
        <v>0.29269527006932111</v>
      </c>
    </row>
    <row r="65" spans="1:9" ht="15.75" thickBot="1" x14ac:dyDescent="0.3">
      <c r="A65" s="4" t="s">
        <v>13</v>
      </c>
      <c r="B65" s="4" t="s">
        <v>14</v>
      </c>
      <c r="C65" s="4" t="s">
        <v>15</v>
      </c>
      <c r="D65" s="4" t="s">
        <v>16</v>
      </c>
      <c r="E65" s="4" t="s">
        <v>17</v>
      </c>
      <c r="F65" s="4" t="s">
        <v>18</v>
      </c>
      <c r="G65" s="4" t="s">
        <v>19</v>
      </c>
      <c r="H65" s="3"/>
      <c r="I65" s="3"/>
    </row>
    <row r="66" spans="1:9" ht="15.75" x14ac:dyDescent="0.3">
      <c r="A66" s="5" t="s">
        <v>20</v>
      </c>
      <c r="B66" s="6">
        <v>22.1</v>
      </c>
      <c r="C66" s="6">
        <v>60.08</v>
      </c>
      <c r="D66" s="5">
        <f t="shared" ref="D66:D71" si="11">B66/C66</f>
        <v>0.36784287616511324</v>
      </c>
      <c r="E66" s="5">
        <f t="shared" ref="E66:E68" si="12">2*D66</f>
        <v>0.73568575233022648</v>
      </c>
      <c r="F66" s="5">
        <f>E66*$D$78</f>
        <v>1.9633031376080106</v>
      </c>
      <c r="G66" s="6">
        <f t="shared" ref="G66:G68" si="13">F66/2</f>
        <v>0.98165156880400528</v>
      </c>
      <c r="H66" s="3"/>
      <c r="I66" s="3"/>
    </row>
    <row r="67" spans="1:9" ht="15.75" x14ac:dyDescent="0.3">
      <c r="A67" s="7" t="s">
        <v>21</v>
      </c>
      <c r="B67" s="6">
        <v>54.18</v>
      </c>
      <c r="C67" s="6">
        <v>150.69</v>
      </c>
      <c r="D67" s="5">
        <f t="shared" si="11"/>
        <v>0.35954608799522197</v>
      </c>
      <c r="E67" s="5">
        <f t="shared" si="12"/>
        <v>0.71909217599044395</v>
      </c>
      <c r="F67" s="5">
        <f t="shared" ref="F67:F71" si="14">E67*$D$78</f>
        <v>1.9190203437808306</v>
      </c>
      <c r="G67" s="6">
        <f t="shared" si="13"/>
        <v>0.95951017189041532</v>
      </c>
      <c r="H67" s="3"/>
      <c r="I67" s="3"/>
    </row>
    <row r="68" spans="1:9" ht="15.75" x14ac:dyDescent="0.3">
      <c r="A68" s="8" t="s">
        <v>22</v>
      </c>
      <c r="B68" s="9">
        <v>1.44</v>
      </c>
      <c r="C68" s="9">
        <v>79.898799999999994</v>
      </c>
      <c r="D68" s="8">
        <f t="shared" si="11"/>
        <v>1.8022798840533275E-2</v>
      </c>
      <c r="E68" s="8">
        <f t="shared" si="12"/>
        <v>3.6045597681066549E-2</v>
      </c>
      <c r="F68" s="5">
        <f t="shared" si="14"/>
        <v>9.6193836566822941E-2</v>
      </c>
      <c r="G68" s="9">
        <f t="shared" si="13"/>
        <v>4.809691828341147E-2</v>
      </c>
      <c r="H68" s="3"/>
      <c r="I68" s="3"/>
    </row>
    <row r="69" spans="1:9" ht="15.75" x14ac:dyDescent="0.3">
      <c r="A69" s="8" t="s">
        <v>23</v>
      </c>
      <c r="B69" s="9">
        <v>0.06</v>
      </c>
      <c r="C69" s="9">
        <v>149.88</v>
      </c>
      <c r="D69" s="8">
        <f t="shared" si="11"/>
        <v>4.0032025620496394E-4</v>
      </c>
      <c r="E69" s="8">
        <f>D69*3</f>
        <v>1.2009607686148918E-3</v>
      </c>
      <c r="F69" s="5">
        <f t="shared" si="14"/>
        <v>3.2049690206687317E-3</v>
      </c>
      <c r="G69" s="9">
        <f t="shared" ref="G69" si="15">F69*2/3</f>
        <v>2.1366460137791543E-3</v>
      </c>
      <c r="H69" s="3"/>
      <c r="I69" s="3"/>
    </row>
    <row r="70" spans="1:9" x14ac:dyDescent="0.25">
      <c r="A70" s="8" t="s">
        <v>6</v>
      </c>
      <c r="B70" s="9">
        <v>0.19</v>
      </c>
      <c r="C70" s="9">
        <v>71.849999999999994</v>
      </c>
      <c r="D70" s="8">
        <f t="shared" si="11"/>
        <v>2.6443980514961728E-3</v>
      </c>
      <c r="E70" s="8">
        <f t="shared" ref="E70:E71" si="16">D70*1</f>
        <v>2.6443980514961728E-3</v>
      </c>
      <c r="F70" s="5">
        <f t="shared" si="14"/>
        <v>7.0570280519127518E-3</v>
      </c>
      <c r="G70" s="9">
        <f t="shared" ref="G70:G71" si="17">F70</f>
        <v>7.0570280519127518E-3</v>
      </c>
      <c r="H70" s="3"/>
      <c r="I70" s="3"/>
    </row>
    <row r="71" spans="1:9" x14ac:dyDescent="0.25">
      <c r="A71" s="8" t="s">
        <v>5</v>
      </c>
      <c r="B71" s="9">
        <v>21.25</v>
      </c>
      <c r="C71" s="10">
        <v>56.08</v>
      </c>
      <c r="D71" s="8">
        <f t="shared" si="11"/>
        <v>0.37892296718972895</v>
      </c>
      <c r="E71" s="8">
        <f t="shared" si="16"/>
        <v>0.37892296718972895</v>
      </c>
      <c r="F71" s="5">
        <f t="shared" si="14"/>
        <v>1.0112206849717544</v>
      </c>
      <c r="G71" s="9">
        <f t="shared" si="17"/>
        <v>1.0112206849717544</v>
      </c>
      <c r="H71" s="3"/>
      <c r="I71" s="3"/>
    </row>
    <row r="72" spans="1:9" x14ac:dyDescent="0.25">
      <c r="A72" s="11" t="s">
        <v>24</v>
      </c>
      <c r="B72" s="12">
        <f>SUM(B66:B71)</f>
        <v>99.22</v>
      </c>
      <c r="C72" s="3"/>
      <c r="D72" s="3"/>
      <c r="E72" s="3">
        <f>SUM(E66:E71)</f>
        <v>1.8735918520115771</v>
      </c>
      <c r="F72" s="3"/>
      <c r="G72" s="3"/>
      <c r="H72" s="3"/>
      <c r="I72" s="3"/>
    </row>
    <row r="73" spans="1:9" x14ac:dyDescent="0.25">
      <c r="A73" s="3"/>
      <c r="B73" s="3"/>
      <c r="C73" s="3"/>
      <c r="D73" s="3"/>
      <c r="E73" s="3"/>
      <c r="F73" s="3"/>
      <c r="G73" s="3"/>
      <c r="H73" s="3"/>
      <c r="I73" s="3"/>
    </row>
    <row r="74" spans="1:9" x14ac:dyDescent="0.25">
      <c r="A74" s="3"/>
      <c r="B74" s="3"/>
      <c r="C74" s="3"/>
      <c r="D74" s="3"/>
      <c r="E74" s="13" t="s">
        <v>25</v>
      </c>
      <c r="F74" s="14"/>
      <c r="G74" s="15">
        <v>5</v>
      </c>
      <c r="H74" s="3"/>
      <c r="I74" s="3"/>
    </row>
    <row r="75" spans="1:9" x14ac:dyDescent="0.25">
      <c r="A75" s="3"/>
      <c r="B75" s="3"/>
      <c r="C75" s="3"/>
      <c r="D75" s="3"/>
      <c r="E75" s="3"/>
      <c r="F75" s="3"/>
      <c r="G75" s="3"/>
      <c r="H75" s="3"/>
      <c r="I75" s="3"/>
    </row>
    <row r="76" spans="1:9" x14ac:dyDescent="0.25">
      <c r="A76" s="3"/>
      <c r="B76" s="3"/>
      <c r="C76" s="3"/>
      <c r="D76" s="3"/>
      <c r="E76" s="3"/>
      <c r="F76" s="3"/>
      <c r="G76" s="3"/>
      <c r="H76" s="3"/>
      <c r="I76" s="3"/>
    </row>
    <row r="77" spans="1:9" x14ac:dyDescent="0.25">
      <c r="A77" s="3"/>
      <c r="B77" s="3"/>
      <c r="C77" s="16" t="s">
        <v>26</v>
      </c>
      <c r="D77" s="16"/>
      <c r="E77" s="16"/>
      <c r="F77" s="16"/>
      <c r="G77" s="3"/>
      <c r="H77" s="3"/>
      <c r="I77" s="3"/>
    </row>
    <row r="78" spans="1:9" x14ac:dyDescent="0.25">
      <c r="A78" s="3"/>
      <c r="B78" s="3"/>
      <c r="C78" s="17" t="s">
        <v>27</v>
      </c>
      <c r="D78" s="16">
        <f>G74/E72</f>
        <v>2.6686708712101641</v>
      </c>
      <c r="E78" s="16"/>
      <c r="F78" s="16"/>
      <c r="G78" s="3"/>
      <c r="H78" s="3"/>
      <c r="I78" s="3"/>
    </row>
    <row r="79" spans="1:9" x14ac:dyDescent="0.25">
      <c r="A79" s="3"/>
      <c r="B79" s="3"/>
      <c r="C79" s="16"/>
      <c r="D79" s="16"/>
      <c r="E79" s="16"/>
      <c r="F79" s="16"/>
      <c r="G79" s="3"/>
      <c r="H79" s="3"/>
      <c r="I79" s="3"/>
    </row>
    <row r="80" spans="1:9" x14ac:dyDescent="0.25">
      <c r="A80" s="3"/>
      <c r="B80" s="3"/>
      <c r="C80" s="16" t="s">
        <v>28</v>
      </c>
      <c r="D80" s="16"/>
      <c r="E80" s="16"/>
      <c r="F80" s="16"/>
      <c r="G80" s="3"/>
      <c r="H80" s="3"/>
      <c r="I80" s="3"/>
    </row>
    <row r="81" spans="1:10" x14ac:dyDescent="0.25">
      <c r="A81" s="3"/>
      <c r="B81" s="3"/>
      <c r="C81" s="3"/>
      <c r="D81" s="3"/>
      <c r="E81" s="3"/>
      <c r="F81" s="3"/>
      <c r="G81" s="3"/>
      <c r="H81" s="3"/>
      <c r="I81" s="3"/>
    </row>
    <row r="82" spans="1:10" ht="20.25" x14ac:dyDescent="0.35">
      <c r="A82" s="18" t="s">
        <v>29</v>
      </c>
      <c r="B82" s="18"/>
      <c r="C82" s="18"/>
      <c r="D82" s="18" t="s">
        <v>30</v>
      </c>
      <c r="E82" s="18"/>
      <c r="F82" s="18"/>
      <c r="G82" s="18"/>
      <c r="H82" s="18"/>
      <c r="I82" s="3"/>
    </row>
    <row r="83" spans="1:10" ht="20.25" x14ac:dyDescent="0.35">
      <c r="A83" s="18" t="s">
        <v>31</v>
      </c>
      <c r="B83" s="18"/>
      <c r="C83" s="18"/>
      <c r="D83" s="18" t="s">
        <v>34</v>
      </c>
      <c r="E83" s="18"/>
      <c r="F83" s="18"/>
      <c r="G83" s="18"/>
      <c r="I83" s="3"/>
      <c r="J83" s="18" t="s">
        <v>35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yang</dc:creator>
  <cp:lastModifiedBy>yang</cp:lastModifiedBy>
  <cp:lastPrinted>2012-09-26T00:20:43Z</cp:lastPrinted>
  <dcterms:created xsi:type="dcterms:W3CDTF">2012-09-26T00:08:51Z</dcterms:created>
  <dcterms:modified xsi:type="dcterms:W3CDTF">2012-09-28T23:25:48Z</dcterms:modified>
</cp:coreProperties>
</file>