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56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<sst xmlns="http://schemas.openxmlformats.org/spreadsheetml/2006/main" count="108" uniqueCount="81">
  <si>
    <t>mn-neptunite609mn-neptunite609mn-neptunite609mn-neptunite609mn-neptunite609mn-neptunite609mn-neptunite609mn-neptunite609mn-neptunite609mn-neptunite609mn-neptunite609mn-neptunite609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</si>
  <si>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</si>
  <si>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</si>
  <si>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</si>
  <si>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</si>
  <si>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</si>
  <si>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</si>
  <si>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</si>
  <si>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</si>
  <si>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</si>
  <si>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</si>
  <si>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</si>
  <si>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</si>
  <si>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</si>
  <si>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</si>
  <si>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</si>
  <si>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</si>
  <si>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</si>
  <si>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</si>
  <si>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Na2O</t>
  </si>
  <si>
    <t>K2O</t>
  </si>
  <si>
    <t>SiO2</t>
  </si>
  <si>
    <t>MgO</t>
  </si>
  <si>
    <t>Al2O3</t>
  </si>
  <si>
    <t>CaO</t>
  </si>
  <si>
    <t>MnO</t>
  </si>
  <si>
    <t>FeO</t>
  </si>
  <si>
    <t>TiO2</t>
  </si>
  <si>
    <t>ZnO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</si>
  <si>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</si>
  <si>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</si>
  <si>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</si>
  <si>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</si>
  <si>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</si>
  <si>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</si>
  <si>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</si>
  <si>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</si>
  <si>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</si>
  <si>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</si>
  <si>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</si>
  <si>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</si>
  <si>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</si>
  <si>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</si>
  <si>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Ti</t>
  </si>
  <si>
    <t>Zn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</si>
  <si>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</si>
  <si>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</si>
  <si>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</si>
  <si>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</si>
  <si>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</si>
  <si>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</si>
  <si>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</si>
  <si>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</si>
  <si>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</si>
  <si>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</si>
  <si>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</si>
  <si>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</si>
  <si>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</si>
  <si>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</si>
  <si>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</si>
  <si>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rhod-791</t>
  </si>
  <si>
    <t>LIF</t>
  </si>
  <si>
    <t>fayalite</t>
  </si>
  <si>
    <t>rutile1</t>
  </si>
  <si>
    <t>zn_2</t>
  </si>
  <si>
    <r>
      <t>KNa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LiMn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24</t>
    </r>
  </si>
  <si>
    <t>Li</t>
  </si>
  <si>
    <t>Li2O*</t>
  </si>
  <si>
    <t>not present in the wds scan</t>
  </si>
  <si>
    <t>* = estimated by difference</t>
  </si>
  <si>
    <t>Fe3</t>
  </si>
  <si>
    <t>Fe tot</t>
  </si>
  <si>
    <t>(+) charges</t>
  </si>
  <si>
    <r>
      <t>(K</t>
    </r>
    <r>
      <rPr>
        <vertAlign val="subscript"/>
        <sz val="14"/>
        <rFont val="Times New Roman"/>
        <family val="1"/>
      </rPr>
      <t>0.92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Li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1.44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0.25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1.89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24</t>
    </r>
  </si>
  <si>
    <t>ideal</t>
  </si>
  <si>
    <t>measured</t>
  </si>
  <si>
    <t>average</t>
  </si>
  <si>
    <t>stdev</t>
  </si>
  <si>
    <t>in formula</t>
  </si>
  <si>
    <t>Si Al Mg Na Zn Mn Ti K Fe</t>
  </si>
  <si>
    <t>WDS scan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</si>
</sst>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9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workbookViewId="0" topLeftCell="A1">
      <selection activeCell="T5" sqref="T5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Q2" s="8" t="s">
        <v>80</v>
      </c>
      <c r="R2" s="8"/>
      <c r="S2" s="9" t="s">
        <v>79</v>
      </c>
      <c r="T2" s="8"/>
      <c r="U2" s="8"/>
      <c r="V2" s="8"/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30" ht="12.75">
      <c r="A4" s="1" t="s">
        <v>21</v>
      </c>
      <c r="B4" s="2">
        <v>53.23104166666667</v>
      </c>
      <c r="C4" s="2">
        <v>52.68723958333334</v>
      </c>
      <c r="D4" s="2">
        <v>52.779583333333335</v>
      </c>
      <c r="E4" s="2">
        <v>53.31</v>
      </c>
      <c r="F4" s="2">
        <v>53.22078125</v>
      </c>
      <c r="G4" s="2">
        <v>53.32338541666667</v>
      </c>
      <c r="H4" s="2">
        <v>52.94375</v>
      </c>
      <c r="I4" s="2">
        <v>53.17973958333334</v>
      </c>
      <c r="J4" s="2">
        <v>53.89796875</v>
      </c>
      <c r="K4" s="2">
        <v>52.97453125</v>
      </c>
      <c r="L4" s="2">
        <v>53.046354166666674</v>
      </c>
      <c r="M4" s="2">
        <v>52.62567708333333</v>
      </c>
      <c r="N4" s="2"/>
      <c r="O4" s="2">
        <f>AVERAGE(B4:M4)</f>
        <v>53.10167100694446</v>
      </c>
      <c r="P4" s="2">
        <f>STDEV(B4:M4)</f>
        <v>0.34508163320957175</v>
      </c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" t="s">
        <v>27</v>
      </c>
      <c r="B5" s="2">
        <v>16.1446875</v>
      </c>
      <c r="C5" s="2">
        <v>16.195989583333333</v>
      </c>
      <c r="D5" s="2">
        <v>15.908697916666666</v>
      </c>
      <c r="E5" s="2">
        <v>16.093385416666667</v>
      </c>
      <c r="F5" s="2">
        <v>16.042083333333334</v>
      </c>
      <c r="G5" s="2">
        <v>15.949739583333331</v>
      </c>
      <c r="H5" s="2">
        <v>16.6371875</v>
      </c>
      <c r="I5" s="2">
        <v>15.446979166666667</v>
      </c>
      <c r="J5" s="2">
        <v>16.17546875</v>
      </c>
      <c r="K5" s="2">
        <v>15.724010416666667</v>
      </c>
      <c r="L5" s="2">
        <v>16.083125</v>
      </c>
      <c r="M5" s="2">
        <v>16.0215625</v>
      </c>
      <c r="N5" s="2"/>
      <c r="O5" s="2">
        <f aca="true" t="shared" si="0" ref="O5:O14">AVERAGE(B5:M5)</f>
        <v>16.035243055555554</v>
      </c>
      <c r="P5" s="2">
        <f aca="true" t="shared" si="1" ref="P5:P14">STDEV(B5:M5)</f>
        <v>0.28475982357872315</v>
      </c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" t="s">
        <v>25</v>
      </c>
      <c r="B6" s="2">
        <v>11.57375</v>
      </c>
      <c r="C6" s="2">
        <v>11.553229166666666</v>
      </c>
      <c r="D6" s="2">
        <v>11.276197916666668</v>
      </c>
      <c r="E6" s="2">
        <v>11.409583333333332</v>
      </c>
      <c r="F6" s="2">
        <v>11.440364583333334</v>
      </c>
      <c r="G6" s="2">
        <v>11.132552083333332</v>
      </c>
      <c r="H6" s="2">
        <v>11.368541666666667</v>
      </c>
      <c r="I6" s="2">
        <v>11.450625</v>
      </c>
      <c r="J6" s="2">
        <v>11.35828125</v>
      </c>
      <c r="K6" s="2">
        <v>11.440364583333334</v>
      </c>
      <c r="L6" s="2">
        <v>11.348020833333335</v>
      </c>
      <c r="M6" s="2">
        <v>11.368541666666667</v>
      </c>
      <c r="N6" s="2"/>
      <c r="O6" s="2">
        <f t="shared" si="0"/>
        <v>11.393337673611112</v>
      </c>
      <c r="P6" s="2">
        <f t="shared" si="1"/>
        <v>0.11767668197547944</v>
      </c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1" t="s">
        <v>19</v>
      </c>
      <c r="B7" s="2">
        <v>7.561927083333334</v>
      </c>
      <c r="C7" s="2">
        <v>7.66453125</v>
      </c>
      <c r="D7" s="2">
        <v>7.582447916666666</v>
      </c>
      <c r="E7" s="2">
        <v>7.6542708333333325</v>
      </c>
      <c r="F7" s="2">
        <v>7.408020833333333</v>
      </c>
      <c r="G7" s="2">
        <v>7.63375</v>
      </c>
      <c r="H7" s="2">
        <v>7.644010416666667</v>
      </c>
      <c r="I7" s="2">
        <v>7.551666666666667</v>
      </c>
      <c r="J7" s="2">
        <v>7.561927083333334</v>
      </c>
      <c r="K7" s="2">
        <v>7.592708333333334</v>
      </c>
      <c r="L7" s="2">
        <v>7.582447916666666</v>
      </c>
      <c r="M7" s="2">
        <v>7.551666666666667</v>
      </c>
      <c r="N7" s="2"/>
      <c r="O7" s="2">
        <f t="shared" si="0"/>
        <v>7.582447916666666</v>
      </c>
      <c r="P7" s="2">
        <f t="shared" si="1"/>
        <v>0.06848046409216732</v>
      </c>
      <c r="Q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1" t="s">
        <v>20</v>
      </c>
      <c r="B8" s="2">
        <v>4.853177083333334</v>
      </c>
      <c r="C8" s="2">
        <v>4.760833333333333</v>
      </c>
      <c r="D8" s="2">
        <v>4.750572916666667</v>
      </c>
      <c r="E8" s="2">
        <v>4.791614583333334</v>
      </c>
      <c r="F8" s="2">
        <v>4.77109375</v>
      </c>
      <c r="G8" s="2">
        <v>4.730052083333334</v>
      </c>
      <c r="H8" s="2">
        <v>4.812135416666667</v>
      </c>
      <c r="I8" s="2">
        <v>4.77109375</v>
      </c>
      <c r="J8" s="2">
        <v>4.791614583333334</v>
      </c>
      <c r="K8" s="2">
        <v>4.801875</v>
      </c>
      <c r="L8" s="2">
        <v>4.750572916666667</v>
      </c>
      <c r="M8" s="2">
        <v>4.781354166666667</v>
      </c>
      <c r="N8" s="2"/>
      <c r="O8" s="2">
        <f t="shared" si="0"/>
        <v>4.780499131944445</v>
      </c>
      <c r="P8" s="2">
        <f t="shared" si="1"/>
        <v>0.032873631263600385</v>
      </c>
      <c r="Q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1" t="s">
        <v>28</v>
      </c>
      <c r="B9" s="2">
        <v>2.4419791666666666</v>
      </c>
      <c r="C9" s="2">
        <v>2.472760416666667</v>
      </c>
      <c r="D9" s="2">
        <v>2.1752083333333334</v>
      </c>
      <c r="E9" s="2">
        <v>2.1546875</v>
      </c>
      <c r="F9" s="2">
        <v>2.2880729166666667</v>
      </c>
      <c r="G9" s="2">
        <v>2.3598958333333333</v>
      </c>
      <c r="H9" s="2">
        <v>2.2675520833333334</v>
      </c>
      <c r="I9" s="2">
        <v>2.2675520833333334</v>
      </c>
      <c r="J9" s="2">
        <v>2.2265104166666667</v>
      </c>
      <c r="K9" s="2">
        <v>2.1649479166666663</v>
      </c>
      <c r="L9" s="2">
        <v>2.37015625</v>
      </c>
      <c r="M9" s="2">
        <v>2.3291145833333333</v>
      </c>
      <c r="N9" s="2"/>
      <c r="O9" s="2">
        <f t="shared" si="0"/>
        <v>2.2932031250000002</v>
      </c>
      <c r="P9" s="2">
        <f t="shared" si="1"/>
        <v>0.10504691642316472</v>
      </c>
      <c r="Q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1" t="s">
        <v>26</v>
      </c>
      <c r="B10" s="2">
        <v>2.2265104166666667</v>
      </c>
      <c r="C10" s="2">
        <v>2.2778125</v>
      </c>
      <c r="D10" s="2">
        <v>2.1546875</v>
      </c>
      <c r="E10" s="2">
        <v>2.3496354166666666</v>
      </c>
      <c r="F10" s="2">
        <v>2.24703125</v>
      </c>
      <c r="G10" s="2">
        <v>2.2778125</v>
      </c>
      <c r="H10" s="2">
        <v>2.2572916666666667</v>
      </c>
      <c r="I10" s="2">
        <v>2.3496354166666666</v>
      </c>
      <c r="J10" s="2">
        <v>2.2880729166666667</v>
      </c>
      <c r="K10" s="2">
        <v>2.2572916666666667</v>
      </c>
      <c r="L10" s="2">
        <v>2.1546875</v>
      </c>
      <c r="M10" s="2">
        <v>2.37015625</v>
      </c>
      <c r="N10" s="2"/>
      <c r="O10" s="2">
        <f t="shared" si="0"/>
        <v>2.267552083333334</v>
      </c>
      <c r="P10" s="2">
        <f t="shared" si="1"/>
        <v>0.06903722499587248</v>
      </c>
      <c r="Q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1" t="s">
        <v>22</v>
      </c>
      <c r="B11" s="2">
        <v>0.9952604166666666</v>
      </c>
      <c r="C11" s="2">
        <v>0.9747395833333332</v>
      </c>
      <c r="D11" s="2">
        <v>1.01578125</v>
      </c>
      <c r="E11" s="2">
        <v>0.9952604166666666</v>
      </c>
      <c r="F11" s="2">
        <v>0.9952604166666666</v>
      </c>
      <c r="G11" s="2">
        <v>1.0260416666666667</v>
      </c>
      <c r="H11" s="2">
        <v>0.9952604166666666</v>
      </c>
      <c r="I11" s="2">
        <v>0.9747395833333332</v>
      </c>
      <c r="J11" s="2">
        <v>0.9952604166666666</v>
      </c>
      <c r="K11" s="2">
        <v>0.985</v>
      </c>
      <c r="L11" s="2">
        <v>1.0055208333333334</v>
      </c>
      <c r="M11" s="2">
        <v>0.9952604166666666</v>
      </c>
      <c r="N11" s="2"/>
      <c r="O11" s="2">
        <f t="shared" si="0"/>
        <v>0.9961154513888889</v>
      </c>
      <c r="P11" s="2">
        <f t="shared" si="1"/>
        <v>0.014809635811240857</v>
      </c>
      <c r="Q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1" t="s">
        <v>23</v>
      </c>
      <c r="B12" s="2">
        <v>0.17442708333333334</v>
      </c>
      <c r="C12" s="2">
        <v>0.17442708333333334</v>
      </c>
      <c r="D12" s="2">
        <v>0.19494791666666667</v>
      </c>
      <c r="E12" s="2">
        <v>0.16416666666666666</v>
      </c>
      <c r="F12" s="2">
        <v>0.16416666666666666</v>
      </c>
      <c r="G12" s="2">
        <v>0.1846875</v>
      </c>
      <c r="H12" s="2">
        <v>0.16416666666666666</v>
      </c>
      <c r="I12" s="2">
        <v>0.19494791666666667</v>
      </c>
      <c r="J12" s="2">
        <v>0.17442708333333334</v>
      </c>
      <c r="K12" s="2">
        <v>0.21546875</v>
      </c>
      <c r="L12" s="2">
        <v>0.1846875</v>
      </c>
      <c r="M12" s="2">
        <v>0.16416666666666666</v>
      </c>
      <c r="N12" s="2"/>
      <c r="O12" s="2">
        <f t="shared" si="0"/>
        <v>0.17955729166666665</v>
      </c>
      <c r="P12" s="2">
        <f t="shared" si="1"/>
        <v>0.01607498354215936</v>
      </c>
      <c r="Q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4" customFormat="1" ht="12.75">
      <c r="A13" s="4" t="s">
        <v>24</v>
      </c>
      <c r="B13" s="5">
        <v>0.020520833333333332</v>
      </c>
      <c r="C13" s="5">
        <v>0.020520833333333332</v>
      </c>
      <c r="D13" s="5">
        <v>0.03078125</v>
      </c>
      <c r="E13" s="5">
        <v>0.010260416666666666</v>
      </c>
      <c r="F13" s="5">
        <v>0.010260416666666666</v>
      </c>
      <c r="G13" s="5">
        <v>0.010260416666666666</v>
      </c>
      <c r="H13" s="5">
        <v>0</v>
      </c>
      <c r="I13" s="5">
        <v>0.020520833333333332</v>
      </c>
      <c r="J13" s="5">
        <v>0</v>
      </c>
      <c r="K13" s="5">
        <v>0.010260416666666666</v>
      </c>
      <c r="L13" s="5">
        <v>0</v>
      </c>
      <c r="M13" s="5">
        <v>0.010260416666666666</v>
      </c>
      <c r="N13" s="5"/>
      <c r="O13" s="5">
        <f t="shared" si="0"/>
        <v>0.011970486111111109</v>
      </c>
      <c r="P13" s="5">
        <f t="shared" si="1"/>
        <v>0.009618492849611207</v>
      </c>
      <c r="Q13" s="5" t="s">
        <v>68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19" ht="12.75">
      <c r="A14" s="1" t="s">
        <v>29</v>
      </c>
      <c r="B14" s="2">
        <f>SUM(B4:B12)</f>
        <v>99.20276041666668</v>
      </c>
      <c r="C14" s="2">
        <f aca="true" t="shared" si="2" ref="C14:M14">SUM(C4:C12)</f>
        <v>98.7615625</v>
      </c>
      <c r="D14" s="2">
        <f t="shared" si="2"/>
        <v>97.838125</v>
      </c>
      <c r="E14" s="2">
        <f t="shared" si="2"/>
        <v>98.92260416666666</v>
      </c>
      <c r="F14" s="2">
        <f t="shared" si="2"/>
        <v>98.57687500000003</v>
      </c>
      <c r="G14" s="2">
        <f t="shared" si="2"/>
        <v>98.61791666666667</v>
      </c>
      <c r="H14" s="2">
        <f t="shared" si="2"/>
        <v>99.08989583333333</v>
      </c>
      <c r="I14" s="2">
        <f t="shared" si="2"/>
        <v>98.18697916666667</v>
      </c>
      <c r="J14" s="2">
        <f t="shared" si="2"/>
        <v>99.46953124999999</v>
      </c>
      <c r="K14" s="2">
        <f t="shared" si="2"/>
        <v>98.15619791666666</v>
      </c>
      <c r="L14" s="2">
        <f t="shared" si="2"/>
        <v>98.52557291666666</v>
      </c>
      <c r="M14" s="2">
        <f t="shared" si="2"/>
        <v>98.20750000000001</v>
      </c>
      <c r="N14" s="2"/>
      <c r="O14" s="2">
        <f t="shared" si="0"/>
        <v>98.6296267361111</v>
      </c>
      <c r="P14" s="2">
        <f t="shared" si="1"/>
        <v>0.48500206530449563</v>
      </c>
      <c r="Q14" s="2"/>
      <c r="R14" s="2"/>
      <c r="S14" s="2"/>
    </row>
    <row r="15" spans="1:19" ht="12.75">
      <c r="A15" s="1" t="s">
        <v>67</v>
      </c>
      <c r="B15" s="2">
        <f>100-SUM(B4:B12)</f>
        <v>0.7972395833333223</v>
      </c>
      <c r="C15" s="2">
        <f>100-SUM(C4:C12)</f>
        <v>1.2384375000000034</v>
      </c>
      <c r="D15" s="2">
        <f>100-SUM(D4:D12)</f>
        <v>2.161874999999995</v>
      </c>
      <c r="E15" s="2">
        <f>100-SUM(E4:E12)</f>
        <v>1.077395833333341</v>
      </c>
      <c r="F15" s="2">
        <f>100-SUM(F4:F12)</f>
        <v>1.4231249999999704</v>
      </c>
      <c r="G15" s="2">
        <f>100-SUM(G4:G12)</f>
        <v>1.382083333333327</v>
      </c>
      <c r="H15" s="2">
        <f>100-SUM(H4:H12)</f>
        <v>0.9101041666666703</v>
      </c>
      <c r="I15" s="2">
        <f>100-SUM(I4:I12)</f>
        <v>1.8130208333333258</v>
      </c>
      <c r="J15" s="2">
        <f>100-SUM(J4:J12)</f>
        <v>0.5304687500000114</v>
      </c>
      <c r="K15" s="2">
        <f>100-SUM(K4:K12)</f>
        <v>1.843802083333344</v>
      </c>
      <c r="L15" s="2">
        <f>100-SUM(L4:L12)</f>
        <v>1.4744270833333388</v>
      </c>
      <c r="M15" s="2">
        <f>100-SUM(M4:M12)</f>
        <v>1.7924999999999898</v>
      </c>
      <c r="N15" s="2"/>
      <c r="O15" s="2">
        <f>AVERAGE(B15:M15)</f>
        <v>1.3703732638888866</v>
      </c>
      <c r="P15" s="2">
        <f>STDEV(B15:M15)</f>
        <v>0.48500206530545825</v>
      </c>
      <c r="Q15" s="2"/>
      <c r="R15" s="2"/>
      <c r="S15" s="2"/>
    </row>
    <row r="16" spans="1:19" ht="12.75">
      <c r="A16" s="1" t="s">
        <v>69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1" t="s">
        <v>30</v>
      </c>
      <c r="B18" s="2" t="s">
        <v>31</v>
      </c>
      <c r="C18" s="2" t="s">
        <v>32</v>
      </c>
      <c r="D18" s="2" t="s">
        <v>33</v>
      </c>
      <c r="E18" s="2">
        <v>23.5</v>
      </c>
      <c r="F18" s="2" t="s">
        <v>34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5:19" ht="12.75">
      <c r="O19" s="2" t="s">
        <v>76</v>
      </c>
      <c r="P19" s="2" t="s">
        <v>77</v>
      </c>
      <c r="Q19" s="1" t="s">
        <v>78</v>
      </c>
      <c r="S19" s="1" t="s">
        <v>72</v>
      </c>
    </row>
    <row r="20" spans="1:19" ht="12.75">
      <c r="A20" s="1" t="s">
        <v>37</v>
      </c>
      <c r="B20" s="2">
        <v>8.081405962273605</v>
      </c>
      <c r="C20" s="2">
        <v>8.002111898658328</v>
      </c>
      <c r="D20" s="2">
        <v>7.962830481426785</v>
      </c>
      <c r="E20" s="2">
        <v>8.071810836014219</v>
      </c>
      <c r="F20" s="2">
        <v>8.04667891802094</v>
      </c>
      <c r="G20" s="2">
        <v>8.058234736472894</v>
      </c>
      <c r="H20" s="2">
        <v>8.03024884922295</v>
      </c>
      <c r="I20" s="2">
        <v>8.038008397638224</v>
      </c>
      <c r="J20" s="2">
        <v>8.156323073355251</v>
      </c>
      <c r="K20" s="2">
        <v>8.006201429557116</v>
      </c>
      <c r="L20" s="2">
        <v>8.023829766351975</v>
      </c>
      <c r="M20" s="2">
        <v>7.969724520511678</v>
      </c>
      <c r="N20" s="2"/>
      <c r="O20" s="2">
        <f>AVERAGE(B20:M20)</f>
        <v>8.037284072458663</v>
      </c>
      <c r="P20" s="2">
        <f>STDEV(B20:M20)</f>
        <v>0.05255144309493667</v>
      </c>
      <c r="Q20" s="6">
        <v>8</v>
      </c>
      <c r="R20" s="2">
        <v>4</v>
      </c>
      <c r="S20" s="2">
        <f>Q20*R20</f>
        <v>32</v>
      </c>
    </row>
    <row r="21" spans="2:19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6"/>
      <c r="R21" s="2"/>
      <c r="S21" s="2"/>
    </row>
    <row r="22" spans="1:19" ht="12.75">
      <c r="A22" s="1" t="s">
        <v>43</v>
      </c>
      <c r="B22" s="2">
        <v>1.8436610297422464</v>
      </c>
      <c r="C22" s="2">
        <v>1.8502743887358575</v>
      </c>
      <c r="D22" s="2">
        <v>1.8053675083614584</v>
      </c>
      <c r="E22" s="2">
        <v>1.8329017219687904</v>
      </c>
      <c r="F22" s="2">
        <v>1.8244235467151897</v>
      </c>
      <c r="G22" s="2">
        <v>1.8130311693058094</v>
      </c>
      <c r="H22" s="2">
        <v>1.89812010722932</v>
      </c>
      <c r="I22" s="2">
        <v>1.7562053022898083</v>
      </c>
      <c r="J22" s="2">
        <v>1.841231391139743</v>
      </c>
      <c r="K22" s="2">
        <v>1.7875252560370332</v>
      </c>
      <c r="L22" s="2">
        <v>1.8298946054562184</v>
      </c>
      <c r="M22" s="2">
        <v>1.8250718041287375</v>
      </c>
      <c r="N22" s="2"/>
      <c r="O22" s="2">
        <f>AVERAGE(B22:M22)</f>
        <v>1.825642319259184</v>
      </c>
      <c r="P22" s="2">
        <f>STDEV(B22:M22)</f>
        <v>0.0348302015489274</v>
      </c>
      <c r="Q22" s="6">
        <v>1.89</v>
      </c>
      <c r="R22" s="2">
        <v>4</v>
      </c>
      <c r="S22" s="2">
        <f aca="true" t="shared" si="3" ref="S22:S34">Q22*R22</f>
        <v>7.56</v>
      </c>
    </row>
    <row r="23" spans="1:19" ht="12.75">
      <c r="A23" s="1" t="s">
        <v>70</v>
      </c>
      <c r="B23" s="2">
        <f>2-B22-B24</f>
        <v>0.12512912546833083</v>
      </c>
      <c r="C23" s="2">
        <f aca="true" t="shared" si="4" ref="C23:M23">2-C22-C24</f>
        <v>0.11850302855467129</v>
      </c>
      <c r="D23" s="2">
        <f t="shared" si="4"/>
        <v>0.15996871780311325</v>
      </c>
      <c r="E23" s="2">
        <f t="shared" si="4"/>
        <v>0.1378026370718938</v>
      </c>
      <c r="F23" s="2">
        <f t="shared" si="4"/>
        <v>0.1463230675281078</v>
      </c>
      <c r="G23" s="2">
        <f t="shared" si="4"/>
        <v>0.15407492570203885</v>
      </c>
      <c r="H23" s="2">
        <f t="shared" si="4"/>
        <v>0.07253348038849838</v>
      </c>
      <c r="I23" s="2">
        <f t="shared" si="4"/>
        <v>0.20906695311053516</v>
      </c>
      <c r="J23" s="2">
        <f t="shared" si="4"/>
        <v>0.1276592062356004</v>
      </c>
      <c r="K23" s="2">
        <f t="shared" si="4"/>
        <v>0.1740952350602672</v>
      </c>
      <c r="L23" s="2">
        <f t="shared" si="4"/>
        <v>0.13718087855226815</v>
      </c>
      <c r="M23" s="2">
        <f t="shared" si="4"/>
        <v>0.1456269339400326</v>
      </c>
      <c r="N23" s="2"/>
      <c r="O23" s="2">
        <f>AVERAGE(B23:M23)</f>
        <v>0.14233034911794648</v>
      </c>
      <c r="P23" s="2">
        <f>STDEV(B23:M23)</f>
        <v>0.03294088994472559</v>
      </c>
      <c r="Q23" s="6">
        <f>2-Q22-Q24</f>
        <v>0.0800000000000001</v>
      </c>
      <c r="R23" s="2">
        <v>3</v>
      </c>
      <c r="S23" s="2">
        <f t="shared" si="3"/>
        <v>0.2400000000000003</v>
      </c>
    </row>
    <row r="24" spans="1:19" ht="12.75">
      <c r="A24" s="1" t="s">
        <v>39</v>
      </c>
      <c r="B24" s="2">
        <v>0.031209844789422746</v>
      </c>
      <c r="C24" s="2">
        <v>0.031222582709471224</v>
      </c>
      <c r="D24" s="2">
        <v>0.03466377383542832</v>
      </c>
      <c r="E24" s="2">
        <v>0.029295640959315767</v>
      </c>
      <c r="F24" s="2">
        <v>0.029253385756702506</v>
      </c>
      <c r="G24" s="2">
        <v>0.03289390499215174</v>
      </c>
      <c r="H24" s="2">
        <v>0.02934641238218172</v>
      </c>
      <c r="I24" s="2">
        <v>0.03472774459965652</v>
      </c>
      <c r="J24" s="2">
        <v>0.031109402624656494</v>
      </c>
      <c r="K24" s="2">
        <v>0.03837950890269964</v>
      </c>
      <c r="L24" s="2">
        <v>0.03292451599151345</v>
      </c>
      <c r="M24" s="2">
        <v>0.029301261931229915</v>
      </c>
      <c r="N24" s="2"/>
      <c r="O24" s="2">
        <f>AVERAGE(B24:M24)</f>
        <v>0.03202733162286917</v>
      </c>
      <c r="P24" s="2">
        <f>STDEV(B24:M24)</f>
        <v>0.002829765423079372</v>
      </c>
      <c r="Q24" s="6">
        <v>0.03</v>
      </c>
      <c r="R24" s="2">
        <v>3</v>
      </c>
      <c r="S24" s="2">
        <f t="shared" si="3"/>
        <v>0.09</v>
      </c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6"/>
      <c r="R25" s="2"/>
      <c r="S25" s="2"/>
    </row>
    <row r="26" spans="1:19" ht="12.75">
      <c r="A26" s="1" t="s">
        <v>41</v>
      </c>
      <c r="B26" s="2">
        <v>1.4882691829242505</v>
      </c>
      <c r="C26" s="2">
        <v>1.4862367498299787</v>
      </c>
      <c r="D26" s="2">
        <v>1.4409524038946666</v>
      </c>
      <c r="E26" s="2">
        <v>1.4632465569797632</v>
      </c>
      <c r="F26" s="2">
        <v>1.465077925298154</v>
      </c>
      <c r="G26" s="2">
        <v>1.42495900013958</v>
      </c>
      <c r="H26" s="2">
        <v>1.4605098682061264</v>
      </c>
      <c r="I26" s="2">
        <v>1.4659422925725232</v>
      </c>
      <c r="J26" s="2">
        <v>1.4558615394578016</v>
      </c>
      <c r="K26" s="2">
        <v>1.464484190970446</v>
      </c>
      <c r="L26" s="2">
        <v>1.45389058138031</v>
      </c>
      <c r="M26" s="2">
        <v>1.4582628242298377</v>
      </c>
      <c r="N26" s="2"/>
      <c r="O26" s="2">
        <f>AVERAGE(B26:M26)</f>
        <v>1.4606410929902864</v>
      </c>
      <c r="P26" s="2">
        <f>STDEV(B26:M26)</f>
        <v>0.017116547535265144</v>
      </c>
      <c r="Q26" s="6">
        <v>1.44</v>
      </c>
      <c r="R26" s="2">
        <v>2</v>
      </c>
      <c r="S26" s="2">
        <f t="shared" si="3"/>
        <v>2.88</v>
      </c>
    </row>
    <row r="27" spans="1:19" ht="13.5" customHeight="1">
      <c r="A27" s="1" t="s">
        <v>44</v>
      </c>
      <c r="B27" s="2">
        <v>0.28055773607805923</v>
      </c>
      <c r="C27" s="2">
        <v>0.28421012772651094</v>
      </c>
      <c r="D27" s="2">
        <v>0.24834802254820323</v>
      </c>
      <c r="E27" s="2">
        <v>0.24689080761085336</v>
      </c>
      <c r="F27" s="2">
        <v>0.26179637116572174</v>
      </c>
      <c r="G27" s="2">
        <v>0.26988165733826286</v>
      </c>
      <c r="H27" s="2">
        <v>0.26027347524584377</v>
      </c>
      <c r="I27" s="2">
        <v>0.25936887331100067</v>
      </c>
      <c r="J27" s="2">
        <v>0.2549793960000777</v>
      </c>
      <c r="K27" s="2">
        <v>0.2476082881783591</v>
      </c>
      <c r="L27" s="2">
        <v>0.2713072991179208</v>
      </c>
      <c r="M27" s="2">
        <v>0.2669284122092323</v>
      </c>
      <c r="N27" s="2"/>
      <c r="O27" s="2">
        <f>AVERAGE(B27:M27)</f>
        <v>0.2626792055441704</v>
      </c>
      <c r="P27" s="2">
        <f>STDEV(B27:M27)</f>
        <v>0.012381065818596751</v>
      </c>
      <c r="Q27" s="6">
        <v>0.25</v>
      </c>
      <c r="R27" s="2">
        <v>2</v>
      </c>
      <c r="S27" s="2">
        <f t="shared" si="3"/>
        <v>0.5</v>
      </c>
    </row>
    <row r="28" spans="1:19" ht="12.75">
      <c r="A28" s="1" t="s">
        <v>38</v>
      </c>
      <c r="B28" s="2">
        <v>0.2252512636982452</v>
      </c>
      <c r="C28" s="2">
        <v>0.22069694578248267</v>
      </c>
      <c r="D28" s="2">
        <v>0.22846004104538156</v>
      </c>
      <c r="E28" s="2">
        <v>0.22465059353629444</v>
      </c>
      <c r="F28" s="2">
        <v>0.22432656388422953</v>
      </c>
      <c r="G28" s="2">
        <v>0.23115098209641097</v>
      </c>
      <c r="H28" s="2">
        <v>0.22503992894279254</v>
      </c>
      <c r="I28" s="2">
        <v>0.2196339122675549</v>
      </c>
      <c r="J28" s="2">
        <v>0.22452634101135463</v>
      </c>
      <c r="K28" s="2">
        <v>0.2219239460126513</v>
      </c>
      <c r="L28" s="2">
        <v>0.2267387689037553</v>
      </c>
      <c r="M28" s="2">
        <v>0.22469369737821132</v>
      </c>
      <c r="N28" s="2"/>
      <c r="O28" s="2">
        <f>AVERAGE(B28:M28)</f>
        <v>0.2247577487132804</v>
      </c>
      <c r="P28" s="2">
        <f>STDEV(B28:M28)</f>
        <v>0.003160226374500413</v>
      </c>
      <c r="Q28" s="6">
        <v>0.2</v>
      </c>
      <c r="R28" s="2">
        <v>2</v>
      </c>
      <c r="S28" s="2">
        <f t="shared" si="3"/>
        <v>0.4</v>
      </c>
    </row>
    <row r="29" spans="1:19" ht="12.75">
      <c r="A29" s="1" t="s">
        <v>70</v>
      </c>
      <c r="B29" s="2">
        <f>B36-B23</f>
        <v>0.1575558223622563</v>
      </c>
      <c r="C29" s="2">
        <f>C36-C23</f>
        <v>0.17081343017046283</v>
      </c>
      <c r="D29" s="2">
        <f>D36-D23</f>
        <v>0.11188908282883389</v>
      </c>
      <c r="E29" s="2">
        <f>E36-E23</f>
        <v>0.15971914515092142</v>
      </c>
      <c r="F29" s="2">
        <f>F36-F23</f>
        <v>0.13779609974667228</v>
      </c>
      <c r="G29" s="2">
        <f>G36-G23</f>
        <v>0.13379491394240567</v>
      </c>
      <c r="H29" s="2">
        <f>H36-H23</f>
        <v>0.21379066757877097</v>
      </c>
      <c r="I29" s="2">
        <f>I36-I23</f>
        <v>0.0879346018549094</v>
      </c>
      <c r="J29" s="2">
        <f>J36-J23</f>
        <v>0.16190699996430757</v>
      </c>
      <c r="K29" s="2">
        <f>K36-K23</f>
        <v>0.1112056127274999</v>
      </c>
      <c r="L29" s="2">
        <f>L36-L23</f>
        <v>0.13538183969321846</v>
      </c>
      <c r="M29" s="2">
        <f>M36-M23</f>
        <v>0.15455087604041676</v>
      </c>
      <c r="N29" s="2"/>
      <c r="O29" s="2">
        <f>AVERAGE(B29:M29)</f>
        <v>0.14469492433838962</v>
      </c>
      <c r="P29" s="2">
        <f>STDEV(B29:M29)</f>
        <v>0.03290972819960098</v>
      </c>
      <c r="Q29" s="6">
        <v>0.11</v>
      </c>
      <c r="R29" s="2">
        <v>3</v>
      </c>
      <c r="S29" s="2">
        <f t="shared" si="3"/>
        <v>0.33</v>
      </c>
    </row>
    <row r="30" spans="2:19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1" t="s">
        <v>35</v>
      </c>
      <c r="B31" s="2">
        <v>2.225877857914542</v>
      </c>
      <c r="C31" s="2">
        <v>2.25700052005167</v>
      </c>
      <c r="D31" s="2">
        <v>2.217981063196449</v>
      </c>
      <c r="E31" s="2">
        <v>2.247051381358188</v>
      </c>
      <c r="F31" s="2">
        <v>2.1716233716212043</v>
      </c>
      <c r="G31" s="2">
        <v>2.236696293801526</v>
      </c>
      <c r="H31" s="2">
        <v>2.2479283272603423</v>
      </c>
      <c r="I31" s="2">
        <v>2.213053669326074</v>
      </c>
      <c r="J31" s="2">
        <v>2.2187143493465666</v>
      </c>
      <c r="K31" s="2">
        <v>2.2248615583276234</v>
      </c>
      <c r="L31" s="2">
        <v>2.2237322092526215</v>
      </c>
      <c r="M31" s="2">
        <v>2.2173554128448365</v>
      </c>
      <c r="N31" s="2"/>
      <c r="O31" s="2">
        <f>AVERAGE(B31:M31)</f>
        <v>2.225156334525137</v>
      </c>
      <c r="P31" s="2">
        <f>STDEV(B31:M31)</f>
        <v>0.02197913443501451</v>
      </c>
      <c r="Q31" s="6">
        <v>2.08</v>
      </c>
      <c r="R31" s="2">
        <v>1</v>
      </c>
      <c r="S31" s="2">
        <f t="shared" si="3"/>
        <v>2.08</v>
      </c>
    </row>
    <row r="32" spans="1:19" ht="12.75">
      <c r="A32" s="1" t="s">
        <v>36</v>
      </c>
      <c r="B32" s="2">
        <v>0.9399540804848652</v>
      </c>
      <c r="C32" s="2">
        <v>0.9224454504628223</v>
      </c>
      <c r="D32" s="2">
        <v>0.9143364681374206</v>
      </c>
      <c r="E32" s="2">
        <v>0.9255560236655076</v>
      </c>
      <c r="F32" s="2">
        <v>0.9202629078430075</v>
      </c>
      <c r="G32" s="2">
        <v>0.9118988401490162</v>
      </c>
      <c r="H32" s="2">
        <v>0.9311307848487899</v>
      </c>
      <c r="I32" s="2">
        <v>0.9199807500871298</v>
      </c>
      <c r="J32" s="2">
        <v>0.9250441057083664</v>
      </c>
      <c r="K32" s="2">
        <v>0.9258247380388229</v>
      </c>
      <c r="L32" s="2">
        <v>0.9167073100981563</v>
      </c>
      <c r="M32" s="2">
        <v>0.9237513116936777</v>
      </c>
      <c r="N32" s="2"/>
      <c r="O32" s="2">
        <f>AVERAGE(B32:M32)</f>
        <v>0.9230743976014653</v>
      </c>
      <c r="P32" s="2">
        <f>STDEV(B32:M32)</f>
        <v>0.00755311420393087</v>
      </c>
      <c r="Q32" s="6">
        <v>0.92</v>
      </c>
      <c r="R32" s="2">
        <v>1</v>
      </c>
      <c r="S32" s="2">
        <f t="shared" si="3"/>
        <v>0.92</v>
      </c>
    </row>
    <row r="33" spans="2:19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1" t="s">
        <v>66</v>
      </c>
      <c r="B34" s="2">
        <v>0.4867442981066369</v>
      </c>
      <c r="C34" s="2">
        <v>0.7564205676521428</v>
      </c>
      <c r="D34" s="2">
        <v>1.3116626517664793</v>
      </c>
      <c r="E34" s="2">
        <v>0.6560359594668677</v>
      </c>
      <c r="F34" s="2">
        <v>0.8653036490753933</v>
      </c>
      <c r="G34" s="2">
        <v>0.8399365695207929</v>
      </c>
      <c r="H34" s="2">
        <v>0.5551309842111847</v>
      </c>
      <c r="I34" s="2">
        <v>1.10203428084265</v>
      </c>
      <c r="J34" s="2">
        <v>0.3228285137528348</v>
      </c>
      <c r="K34" s="2">
        <v>1.1206338886504124</v>
      </c>
      <c r="L34" s="2">
        <v>0.8968907101469531</v>
      </c>
      <c r="M34" s="2">
        <v>1.0916787035106754</v>
      </c>
      <c r="N34" s="2"/>
      <c r="O34" s="2">
        <f>AVERAGE(B34:M34)</f>
        <v>0.833775064725252</v>
      </c>
      <c r="P34" s="2">
        <f>STDEV(B34:M34)</f>
        <v>0.2940116861319212</v>
      </c>
      <c r="Q34" s="6">
        <v>1</v>
      </c>
      <c r="R34" s="2">
        <v>1</v>
      </c>
      <c r="S34" s="2">
        <f t="shared" si="3"/>
        <v>1</v>
      </c>
    </row>
    <row r="35" spans="2:19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8" ht="12.75">
      <c r="A36" s="1" t="s">
        <v>71</v>
      </c>
      <c r="B36" s="2">
        <v>0.2826849478305871</v>
      </c>
      <c r="C36" s="2">
        <v>0.2893164587251341</v>
      </c>
      <c r="D36" s="2">
        <v>0.27185780063194714</v>
      </c>
      <c r="E36" s="2">
        <v>0.2975217822228152</v>
      </c>
      <c r="F36" s="2">
        <v>0.2841191672747801</v>
      </c>
      <c r="G36" s="2">
        <v>0.2878698396444445</v>
      </c>
      <c r="H36" s="2">
        <v>0.28632414796726935</v>
      </c>
      <c r="I36" s="2">
        <v>0.29700155496544456</v>
      </c>
      <c r="J36" s="2">
        <v>0.28956620619990797</v>
      </c>
      <c r="K36" s="2">
        <v>0.2853008477877671</v>
      </c>
      <c r="L36" s="2">
        <v>0.2725627182454866</v>
      </c>
      <c r="M36" s="2">
        <v>0.30017780998044935</v>
      </c>
      <c r="N36" s="2"/>
      <c r="O36" s="2">
        <f>AVERAGE(B36:M36)</f>
        <v>0.2870252734563361</v>
      </c>
      <c r="P36" s="2">
        <f>STDEV(B36:M36)</f>
        <v>0.008868115013711236</v>
      </c>
      <c r="Q36" s="2"/>
      <c r="R36" s="2"/>
    </row>
    <row r="37" spans="2:19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7">
        <f>SUM(S20:S34)</f>
        <v>48.00000000000001</v>
      </c>
    </row>
    <row r="38" spans="2:16" ht="23.25">
      <c r="B38" s="2"/>
      <c r="C38" s="2" t="s">
        <v>74</v>
      </c>
      <c r="D38" s="2"/>
      <c r="E38" s="2"/>
      <c r="F38" s="3" t="s">
        <v>65</v>
      </c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3:13" ht="23.25">
      <c r="C39" s="1" t="s">
        <v>75</v>
      </c>
      <c r="F39" s="3" t="s">
        <v>73</v>
      </c>
      <c r="L39" s="2"/>
      <c r="M39" s="2"/>
    </row>
    <row r="40" spans="6:13" ht="18.75">
      <c r="F40" s="3"/>
      <c r="L40" s="2"/>
      <c r="M40" s="2"/>
    </row>
    <row r="41" spans="9:16" ht="13.5">
      <c r="I41"/>
      <c r="O41" s="2"/>
      <c r="P41" s="2"/>
    </row>
    <row r="42" spans="1:16" ht="12.75">
      <c r="A42" s="1" t="s">
        <v>45</v>
      </c>
      <c r="B42" s="1" t="s">
        <v>46</v>
      </c>
      <c r="C42" s="1" t="s">
        <v>47</v>
      </c>
      <c r="D42" s="1" t="s">
        <v>48</v>
      </c>
      <c r="E42" s="1" t="s">
        <v>49</v>
      </c>
      <c r="F42" s="1" t="s">
        <v>50</v>
      </c>
      <c r="G42" s="1" t="s">
        <v>51</v>
      </c>
      <c r="H42" s="1" t="s">
        <v>52</v>
      </c>
      <c r="O42" s="2"/>
      <c r="P42" s="2"/>
    </row>
    <row r="43" spans="1:16" ht="12.75">
      <c r="A43" s="1" t="s">
        <v>53</v>
      </c>
      <c r="B43" s="1" t="s">
        <v>35</v>
      </c>
      <c r="C43" s="1" t="s">
        <v>54</v>
      </c>
      <c r="D43" s="1">
        <v>20</v>
      </c>
      <c r="E43" s="1">
        <v>10</v>
      </c>
      <c r="F43" s="1">
        <v>600</v>
      </c>
      <c r="G43" s="1">
        <v>-600</v>
      </c>
      <c r="H43" s="1" t="s">
        <v>55</v>
      </c>
      <c r="O43" s="2"/>
      <c r="P43" s="2"/>
    </row>
    <row r="44" spans="1:16" ht="12.75">
      <c r="A44" s="1" t="s">
        <v>53</v>
      </c>
      <c r="B44" s="1" t="s">
        <v>37</v>
      </c>
      <c r="C44" s="1" t="s">
        <v>54</v>
      </c>
      <c r="D44" s="1">
        <v>20</v>
      </c>
      <c r="E44" s="1">
        <v>10</v>
      </c>
      <c r="F44" s="1">
        <v>600</v>
      </c>
      <c r="G44" s="1">
        <v>-600</v>
      </c>
      <c r="H44" s="1" t="s">
        <v>56</v>
      </c>
      <c r="O44" s="2"/>
      <c r="P44" s="2"/>
    </row>
    <row r="45" spans="1:16" ht="12.75">
      <c r="A45" s="1" t="s">
        <v>53</v>
      </c>
      <c r="B45" s="1" t="s">
        <v>38</v>
      </c>
      <c r="C45" s="1" t="s">
        <v>54</v>
      </c>
      <c r="D45" s="1">
        <v>20</v>
      </c>
      <c r="E45" s="1">
        <v>10</v>
      </c>
      <c r="F45" s="1">
        <v>600</v>
      </c>
      <c r="G45" s="1">
        <v>-600</v>
      </c>
      <c r="H45" s="1" t="s">
        <v>56</v>
      </c>
      <c r="O45" s="2"/>
      <c r="P45" s="2"/>
    </row>
    <row r="46" spans="1:16" ht="12.75">
      <c r="A46" s="1" t="s">
        <v>53</v>
      </c>
      <c r="B46" s="1" t="s">
        <v>39</v>
      </c>
      <c r="C46" s="1" t="s">
        <v>54</v>
      </c>
      <c r="D46" s="1">
        <v>20</v>
      </c>
      <c r="E46" s="1">
        <v>10</v>
      </c>
      <c r="F46" s="1">
        <v>600</v>
      </c>
      <c r="G46" s="1">
        <v>-600</v>
      </c>
      <c r="H46" s="1" t="s">
        <v>57</v>
      </c>
      <c r="O46" s="2"/>
      <c r="P46" s="2"/>
    </row>
    <row r="47" spans="1:16" ht="12.75">
      <c r="A47" s="1" t="s">
        <v>58</v>
      </c>
      <c r="B47" s="1" t="s">
        <v>36</v>
      </c>
      <c r="C47" s="1" t="s">
        <v>54</v>
      </c>
      <c r="D47" s="1">
        <v>20</v>
      </c>
      <c r="E47" s="1">
        <v>10</v>
      </c>
      <c r="F47" s="1">
        <v>600</v>
      </c>
      <c r="G47" s="1">
        <v>-600</v>
      </c>
      <c r="H47" s="1" t="s">
        <v>59</v>
      </c>
      <c r="O47" s="2"/>
      <c r="P47" s="2"/>
    </row>
    <row r="48" spans="1:16" ht="12.75">
      <c r="A48" s="1" t="s">
        <v>58</v>
      </c>
      <c r="B48" s="1" t="s">
        <v>40</v>
      </c>
      <c r="C48" s="1" t="s">
        <v>54</v>
      </c>
      <c r="D48" s="1">
        <v>20</v>
      </c>
      <c r="E48" s="1">
        <v>10</v>
      </c>
      <c r="F48" s="1">
        <v>600</v>
      </c>
      <c r="G48" s="1">
        <v>-600</v>
      </c>
      <c r="H48" s="1" t="s">
        <v>56</v>
      </c>
      <c r="O48" s="2"/>
      <c r="P48" s="2"/>
    </row>
    <row r="49" spans="1:16" ht="12.75">
      <c r="A49" s="1" t="s">
        <v>58</v>
      </c>
      <c r="B49" s="1" t="s">
        <v>41</v>
      </c>
      <c r="C49" s="1" t="s">
        <v>54</v>
      </c>
      <c r="D49" s="1">
        <v>20</v>
      </c>
      <c r="E49" s="1">
        <v>10</v>
      </c>
      <c r="F49" s="1">
        <v>600</v>
      </c>
      <c r="G49" s="1">
        <v>-600</v>
      </c>
      <c r="H49" s="1" t="s">
        <v>60</v>
      </c>
      <c r="O49" s="2"/>
      <c r="P49" s="2"/>
    </row>
    <row r="50" spans="1:16" ht="12.75">
      <c r="A50" s="1" t="s">
        <v>61</v>
      </c>
      <c r="B50" s="1" t="s">
        <v>42</v>
      </c>
      <c r="C50" s="1" t="s">
        <v>54</v>
      </c>
      <c r="D50" s="1">
        <v>20</v>
      </c>
      <c r="E50" s="1">
        <v>10</v>
      </c>
      <c r="F50" s="1">
        <v>500</v>
      </c>
      <c r="G50" s="1">
        <v>-500</v>
      </c>
      <c r="H50" s="1" t="s">
        <v>62</v>
      </c>
      <c r="O50" s="2"/>
      <c r="P50" s="2"/>
    </row>
    <row r="51" spans="1:16" ht="12.75">
      <c r="A51" s="1" t="s">
        <v>61</v>
      </c>
      <c r="B51" s="1" t="s">
        <v>43</v>
      </c>
      <c r="C51" s="1" t="s">
        <v>54</v>
      </c>
      <c r="D51" s="1">
        <v>20</v>
      </c>
      <c r="E51" s="1">
        <v>10</v>
      </c>
      <c r="F51" s="1">
        <v>500</v>
      </c>
      <c r="G51" s="1">
        <v>-500</v>
      </c>
      <c r="H51" s="1" t="s">
        <v>63</v>
      </c>
      <c r="O51" s="2"/>
      <c r="P51" s="2"/>
    </row>
    <row r="52" spans="1:16" ht="12.75">
      <c r="A52" s="1" t="s">
        <v>61</v>
      </c>
      <c r="B52" s="1" t="s">
        <v>44</v>
      </c>
      <c r="C52" s="1" t="s">
        <v>54</v>
      </c>
      <c r="D52" s="1">
        <v>20</v>
      </c>
      <c r="E52" s="1">
        <v>10</v>
      </c>
      <c r="F52" s="1">
        <v>500</v>
      </c>
      <c r="G52" s="1">
        <v>-500</v>
      </c>
      <c r="H52" s="1" t="s">
        <v>64</v>
      </c>
      <c r="O52" s="2"/>
      <c r="P52" s="2"/>
    </row>
    <row r="53" spans="15:16" ht="12.75">
      <c r="O53" s="2"/>
      <c r="P5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2008-01-12T22:14:10Z</dcterms:created>
  <dcterms:modified xsi:type="dcterms:W3CDTF">2008-01-12T22:17:09Z</dcterms:modified>
  <cp:category/>
  <cp:version/>
  <cp:contentType/>
  <cp:contentStatus/>
</cp:coreProperties>
</file>