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D24" i="1" l="1"/>
  <c r="B33" i="1" l="1"/>
  <c r="B31" i="1"/>
  <c r="B30" i="1"/>
  <c r="E24" i="1"/>
  <c r="F24" i="1"/>
  <c r="G24" i="1"/>
  <c r="B32" i="1" s="1"/>
  <c r="H24" i="1"/>
  <c r="D25" i="1"/>
  <c r="E25" i="1"/>
  <c r="F25" i="1"/>
  <c r="G25" i="1"/>
  <c r="H25" i="1"/>
  <c r="C25" i="1"/>
  <c r="C24" i="1"/>
  <c r="B36" i="1" s="1"/>
  <c r="B37" i="1" l="1"/>
  <c r="D36" i="1"/>
  <c r="E36" i="1" s="1"/>
  <c r="E35" i="1"/>
  <c r="D34" i="1"/>
  <c r="E34" i="1" s="1"/>
  <c r="D33" i="1"/>
  <c r="E33" i="1" s="1"/>
  <c r="D32" i="1"/>
  <c r="E32" i="1" s="1"/>
  <c r="D31" i="1"/>
  <c r="E31" i="1" s="1"/>
  <c r="D30" i="1"/>
  <c r="E30" i="1" s="1"/>
  <c r="E37" i="1" l="1"/>
  <c r="D44" i="1" s="1"/>
  <c r="F34" i="1" l="1"/>
  <c r="G34" i="1" s="1"/>
  <c r="J33" i="1" s="1"/>
  <c r="F30" i="1"/>
  <c r="G30" i="1" s="1"/>
  <c r="J31" i="1" s="1"/>
  <c r="F36" i="1"/>
  <c r="G36" i="1" s="1"/>
  <c r="J32" i="1" s="1"/>
  <c r="F31" i="1"/>
  <c r="G31" i="1" s="1"/>
  <c r="F33" i="1"/>
  <c r="G33" i="1" s="1"/>
  <c r="F32" i="1"/>
  <c r="G32" i="1" s="1"/>
  <c r="J30" i="1" l="1"/>
</calcChain>
</file>

<file path=xl/sharedStrings.xml><?xml version="1.0" encoding="utf-8"?>
<sst xmlns="http://schemas.openxmlformats.org/spreadsheetml/2006/main" count="96" uniqueCount="38">
  <si>
    <t>Fit Calulator without Cl and F</t>
  </si>
  <si>
    <t>Oxide</t>
  </si>
  <si>
    <t>Wt % Oxide</t>
  </si>
  <si>
    <t>Oxide MW</t>
  </si>
  <si>
    <t>Mol #</t>
  </si>
  <si>
    <t>Atom Prop.</t>
  </si>
  <si>
    <t>Anion Prop.</t>
  </si>
  <si>
    <t># Ions/formula</t>
  </si>
  <si>
    <t>CaO</t>
  </si>
  <si>
    <t>BaO</t>
  </si>
  <si>
    <t>SrO</t>
  </si>
  <si>
    <t>Total:</t>
  </si>
  <si>
    <t>Enter Oxygens in formula:</t>
  </si>
  <si>
    <t>Oxygen Factor Calculation:</t>
  </si>
  <si>
    <t>F=</t>
  </si>
  <si>
    <t>F is factor for anion proportion calculation</t>
  </si>
  <si>
    <r>
      <t>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O+</t>
    </r>
  </si>
  <si>
    <r>
      <t>H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O-</t>
    </r>
  </si>
  <si>
    <r>
      <t>P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0"/>
        <rFont val="Arial"/>
        <family val="2"/>
      </rPr>
      <t>5</t>
    </r>
  </si>
  <si>
    <t xml:space="preserve"> </t>
  </si>
  <si>
    <t>Point#</t>
  </si>
  <si>
    <t>Comment</t>
  </si>
  <si>
    <t>P2O5</t>
  </si>
  <si>
    <t>UO2</t>
  </si>
  <si>
    <t>Total</t>
  </si>
  <si>
    <t>Autunite R060434.2.</t>
  </si>
  <si>
    <t>Autunite R060434.2. Dark</t>
  </si>
  <si>
    <t>Average</t>
  </si>
  <si>
    <t>Std Dev</t>
  </si>
  <si>
    <t>UO3</t>
  </si>
  <si>
    <t>U =</t>
  </si>
  <si>
    <t xml:space="preserve">P = </t>
  </si>
  <si>
    <t xml:space="preserve">H2O = </t>
  </si>
  <si>
    <r>
      <t>UO</t>
    </r>
    <r>
      <rPr>
        <vertAlign val="subscript"/>
        <sz val="10"/>
        <rFont val="Arial"/>
        <family val="2"/>
      </rPr>
      <t>3</t>
    </r>
  </si>
  <si>
    <t xml:space="preserve">Ca + Sr= </t>
  </si>
  <si>
    <r>
      <t>(Ca</t>
    </r>
    <r>
      <rPr>
        <b/>
        <vertAlign val="subscript"/>
        <sz val="12"/>
        <color rgb="FF000000"/>
        <rFont val="Calibri"/>
        <family val="2"/>
        <scheme val="minor"/>
      </rPr>
      <t>0.88</t>
    </r>
    <r>
      <rPr>
        <b/>
        <sz val="12"/>
        <color rgb="FF000000"/>
        <rFont val="Calibri"/>
        <family val="2"/>
        <scheme val="minor"/>
      </rPr>
      <t>Sr</t>
    </r>
    <r>
      <rPr>
        <b/>
        <vertAlign val="subscript"/>
        <sz val="12"/>
        <color rgb="FF000000"/>
        <rFont val="Calibri"/>
        <family val="2"/>
        <scheme val="minor"/>
      </rPr>
      <t>0.10</t>
    </r>
    <r>
      <rPr>
        <b/>
        <sz val="12"/>
        <color rgb="FF000000"/>
        <rFont val="Calibri"/>
        <family val="2"/>
        <scheme val="minor"/>
      </rPr>
      <t>)</t>
    </r>
    <r>
      <rPr>
        <b/>
        <vertAlign val="subscript"/>
        <sz val="12"/>
        <color rgb="FF000000"/>
        <rFont val="Calibri"/>
        <family val="2"/>
        <scheme val="minor"/>
      </rPr>
      <t>∑=0.98</t>
    </r>
    <r>
      <rPr>
        <b/>
        <sz val="12"/>
        <color rgb="FF000000"/>
        <rFont val="Calibri"/>
        <family val="2"/>
        <scheme val="minor"/>
      </rPr>
      <t>(UO</t>
    </r>
    <r>
      <rPr>
        <b/>
        <vertAlign val="subscript"/>
        <sz val="12"/>
        <color rgb="FF000000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>)</t>
    </r>
    <r>
      <rPr>
        <b/>
        <vertAlign val="subscript"/>
        <sz val="12"/>
        <color rgb="FF000000"/>
        <rFont val="Calibri"/>
        <family val="2"/>
        <scheme val="minor"/>
      </rPr>
      <t>1.96</t>
    </r>
    <r>
      <rPr>
        <b/>
        <sz val="12"/>
        <color rgb="FF000000"/>
        <rFont val="Calibri"/>
        <family val="2"/>
        <scheme val="minor"/>
      </rPr>
      <t>(PO</t>
    </r>
    <r>
      <rPr>
        <b/>
        <vertAlign val="subscript"/>
        <sz val="12"/>
        <color rgb="FF000000"/>
        <rFont val="Calibri"/>
        <family val="2"/>
        <scheme val="minor"/>
      </rPr>
      <t>4</t>
    </r>
    <r>
      <rPr>
        <b/>
        <sz val="12"/>
        <color rgb="FF000000"/>
        <rFont val="Calibri"/>
        <family val="2"/>
        <scheme val="minor"/>
      </rPr>
      <t>)</t>
    </r>
    <r>
      <rPr>
        <b/>
        <vertAlign val="subscript"/>
        <sz val="12"/>
        <color rgb="FF000000"/>
        <rFont val="Calibri"/>
        <family val="2"/>
        <scheme val="minor"/>
      </rPr>
      <t>2.05</t>
    </r>
    <r>
      <rPr>
        <b/>
        <sz val="12"/>
        <color rgb="FF000000"/>
        <rFont val="Calibri"/>
        <family val="2"/>
        <scheme val="minor"/>
      </rPr>
      <t>·3.60H</t>
    </r>
    <r>
      <rPr>
        <b/>
        <vertAlign val="subscript"/>
        <sz val="12"/>
        <color rgb="FF000000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>O</t>
    </r>
  </si>
  <si>
    <t>Sample Description: meta-autunite R060434.2</t>
  </si>
  <si>
    <r>
      <t>Ca(UO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(PO</t>
    </r>
    <r>
      <rPr>
        <b/>
        <vertAlign val="subscript"/>
        <sz val="12"/>
        <color theme="1"/>
        <rFont val="Calibri"/>
        <family val="2"/>
        <scheme val="minor"/>
      </rPr>
      <t>4</t>
    </r>
    <r>
      <rPr>
        <b/>
        <sz val="12"/>
        <color theme="1"/>
        <rFont val="Calibri"/>
        <family val="2"/>
        <scheme val="minor"/>
      </rPr>
      <t>)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·6H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</si>
</sst>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2" borderId="0" xfId="1" applyFill="1"/>
    <xf numFmtId="0" fontId="1" fillId="4" borderId="0" xfId="1" applyFill="1"/>
    <xf numFmtId="0" fontId="1" fillId="4" borderId="0" xfId="1" applyFill="1" applyAlignment="1">
      <alignment horizontal="right"/>
    </xf>
    <xf numFmtId="0" fontId="2" fillId="5" borderId="0" xfId="1" applyFont="1" applyFill="1"/>
    <xf numFmtId="0" fontId="1" fillId="5" borderId="0" xfId="1" applyFill="1"/>
    <xf numFmtId="0" fontId="4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2" fontId="0" fillId="0" borderId="1" xfId="0" applyNumberFormat="1" applyFill="1" applyBorder="1"/>
    <xf numFmtId="0" fontId="0" fillId="0" borderId="4" xfId="0" applyFill="1" applyBorder="1"/>
    <xf numFmtId="2" fontId="4" fillId="0" borderId="0" xfId="0" applyNumberFormat="1" applyFont="1"/>
    <xf numFmtId="0" fontId="0" fillId="3" borderId="0" xfId="0" applyFill="1" applyAlignment="1"/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right"/>
    </xf>
    <xf numFmtId="0" fontId="5" fillId="0" borderId="0" xfId="0" applyFont="1" applyAlignment="1">
      <alignment vertical="center"/>
    </xf>
    <xf numFmtId="2" fontId="0" fillId="0" borderId="0" xfId="0" applyNumberFormat="1"/>
    <xf numFmtId="0" fontId="1" fillId="0" borderId="1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13" workbookViewId="0">
      <selection activeCell="I35" sqref="I35"/>
    </sheetView>
  </sheetViews>
  <sheetFormatPr defaultRowHeight="15" x14ac:dyDescent="0.25"/>
  <cols>
    <col min="4" max="4" width="10.140625" customWidth="1"/>
  </cols>
  <sheetData>
    <row r="1" spans="1:8" x14ac:dyDescent="0.25">
      <c r="A1" s="6" t="s">
        <v>0</v>
      </c>
      <c r="B1" s="7"/>
      <c r="C1" s="7"/>
      <c r="D1" s="7"/>
      <c r="E1" s="1"/>
      <c r="F1" s="1"/>
      <c r="G1" s="1"/>
    </row>
    <row r="2" spans="1:8" x14ac:dyDescent="0.25">
      <c r="A2" t="s">
        <v>20</v>
      </c>
      <c r="B2" t="s">
        <v>21</v>
      </c>
      <c r="C2" t="s">
        <v>22</v>
      </c>
      <c r="D2" t="s">
        <v>23</v>
      </c>
      <c r="E2" t="s">
        <v>8</v>
      </c>
      <c r="F2" t="s">
        <v>10</v>
      </c>
      <c r="G2" t="s">
        <v>9</v>
      </c>
      <c r="H2" t="s">
        <v>24</v>
      </c>
    </row>
    <row r="3" spans="1:8" x14ac:dyDescent="0.25">
      <c r="A3">
        <v>61</v>
      </c>
      <c r="B3" t="s">
        <v>25</v>
      </c>
      <c r="C3">
        <v>16.808489999999999</v>
      </c>
      <c r="D3">
        <v>63.791400000000003</v>
      </c>
      <c r="E3">
        <v>5.928566</v>
      </c>
      <c r="F3">
        <v>1.2827930000000001</v>
      </c>
      <c r="G3">
        <v>1.1E-5</v>
      </c>
      <c r="H3">
        <v>87.811260000000004</v>
      </c>
    </row>
    <row r="4" spans="1:8" x14ac:dyDescent="0.25">
      <c r="A4">
        <v>62</v>
      </c>
      <c r="B4" t="s">
        <v>25</v>
      </c>
      <c r="C4">
        <v>17.82377</v>
      </c>
      <c r="D4">
        <v>62.202640000000002</v>
      </c>
      <c r="E4">
        <v>5.8622329999999998</v>
      </c>
      <c r="F4">
        <v>1.401068</v>
      </c>
      <c r="G4">
        <v>1.1E-5</v>
      </c>
      <c r="H4">
        <v>87.289720000000003</v>
      </c>
    </row>
    <row r="5" spans="1:8" x14ac:dyDescent="0.25">
      <c r="A5">
        <v>63</v>
      </c>
      <c r="B5" t="s">
        <v>25</v>
      </c>
      <c r="C5">
        <v>17.571819999999999</v>
      </c>
      <c r="D5">
        <v>63.257640000000002</v>
      </c>
      <c r="E5">
        <v>5.9010689999999997</v>
      </c>
      <c r="F5">
        <v>1.2018180000000001</v>
      </c>
      <c r="G5">
        <v>1.1E-5</v>
      </c>
      <c r="H5">
        <v>87.932370000000006</v>
      </c>
    </row>
    <row r="6" spans="1:8" x14ac:dyDescent="0.25">
      <c r="A6">
        <v>64</v>
      </c>
      <c r="B6" t="s">
        <v>25</v>
      </c>
      <c r="C6">
        <v>17.384989999999998</v>
      </c>
      <c r="D6">
        <v>63.689810000000001</v>
      </c>
      <c r="E6">
        <v>5.9415870000000002</v>
      </c>
      <c r="F6">
        <v>1.310119</v>
      </c>
      <c r="G6">
        <v>1.1E-5</v>
      </c>
      <c r="H6">
        <v>88.326520000000002</v>
      </c>
    </row>
    <row r="7" spans="1:8" x14ac:dyDescent="0.25">
      <c r="A7">
        <v>65</v>
      </c>
      <c r="B7" t="s">
        <v>25</v>
      </c>
      <c r="C7">
        <v>17.728870000000001</v>
      </c>
      <c r="D7">
        <v>63.337589999999999</v>
      </c>
      <c r="E7">
        <v>5.8371550000000001</v>
      </c>
      <c r="F7">
        <v>1.112239</v>
      </c>
      <c r="G7">
        <v>1.1E-5</v>
      </c>
      <c r="H7">
        <v>88.015870000000007</v>
      </c>
    </row>
    <row r="8" spans="1:8" x14ac:dyDescent="0.25">
      <c r="A8">
        <v>66</v>
      </c>
      <c r="B8" t="s">
        <v>25</v>
      </c>
      <c r="C8">
        <v>17.585760000000001</v>
      </c>
      <c r="D8">
        <v>63.003509999999999</v>
      </c>
      <c r="E8">
        <v>5.7818259999999997</v>
      </c>
      <c r="F8">
        <v>0.99927699999999997</v>
      </c>
      <c r="G8">
        <v>1.1E-5</v>
      </c>
      <c r="H8">
        <v>87.370379999999997</v>
      </c>
    </row>
    <row r="9" spans="1:8" x14ac:dyDescent="0.25">
      <c r="A9">
        <v>67</v>
      </c>
      <c r="B9" t="s">
        <v>25</v>
      </c>
      <c r="C9">
        <v>17.221830000000001</v>
      </c>
      <c r="D9">
        <v>61.831899999999997</v>
      </c>
      <c r="E9">
        <v>5.8491660000000003</v>
      </c>
      <c r="F9">
        <v>1.2727740000000001</v>
      </c>
      <c r="G9">
        <v>1.1E-5</v>
      </c>
      <c r="H9">
        <v>86.175690000000003</v>
      </c>
    </row>
    <row r="10" spans="1:8" x14ac:dyDescent="0.25">
      <c r="A10">
        <v>68</v>
      </c>
      <c r="B10" t="s">
        <v>25</v>
      </c>
      <c r="C10">
        <v>17.53914</v>
      </c>
      <c r="D10">
        <v>63.399590000000003</v>
      </c>
      <c r="E10">
        <v>5.6912779999999996</v>
      </c>
      <c r="F10">
        <v>1.3633869999999999</v>
      </c>
      <c r="G10">
        <v>1.1E-5</v>
      </c>
      <c r="H10">
        <v>87.99342</v>
      </c>
    </row>
    <row r="11" spans="1:8" x14ac:dyDescent="0.25">
      <c r="A11">
        <v>69</v>
      </c>
      <c r="B11" t="s">
        <v>25</v>
      </c>
      <c r="C11">
        <v>17.283390000000001</v>
      </c>
      <c r="D11">
        <v>64.157830000000004</v>
      </c>
      <c r="E11">
        <v>5.8717319999999997</v>
      </c>
      <c r="F11">
        <v>1.281936</v>
      </c>
      <c r="G11">
        <v>1.1E-5</v>
      </c>
      <c r="H11">
        <v>88.594899999999996</v>
      </c>
    </row>
    <row r="12" spans="1:8" x14ac:dyDescent="0.25">
      <c r="A12">
        <v>70</v>
      </c>
      <c r="B12" t="s">
        <v>25</v>
      </c>
      <c r="C12">
        <v>17.151299999999999</v>
      </c>
      <c r="D12">
        <v>63.791370000000001</v>
      </c>
      <c r="E12">
        <v>5.9535910000000003</v>
      </c>
      <c r="F12">
        <v>1.32307</v>
      </c>
      <c r="G12">
        <v>1.1E-5</v>
      </c>
      <c r="H12">
        <v>88.219350000000006</v>
      </c>
    </row>
    <row r="13" spans="1:8" x14ac:dyDescent="0.25">
      <c r="A13">
        <v>71</v>
      </c>
      <c r="B13" t="s">
        <v>25</v>
      </c>
      <c r="C13">
        <v>17.800160000000002</v>
      </c>
      <c r="D13">
        <v>65.757419999999996</v>
      </c>
      <c r="E13">
        <v>6.1531200000000004</v>
      </c>
      <c r="F13">
        <v>1.167683</v>
      </c>
      <c r="G13">
        <v>1.1E-5</v>
      </c>
      <c r="H13">
        <v>90.878389999999996</v>
      </c>
    </row>
    <row r="14" spans="1:8" x14ac:dyDescent="0.25">
      <c r="A14">
        <v>72</v>
      </c>
      <c r="B14" t="s">
        <v>25</v>
      </c>
      <c r="C14">
        <v>17.672180000000001</v>
      </c>
      <c r="D14">
        <v>63.754539999999999</v>
      </c>
      <c r="E14">
        <v>6.251525</v>
      </c>
      <c r="F14">
        <v>1.35568</v>
      </c>
      <c r="G14">
        <v>1.1E-5</v>
      </c>
      <c r="H14">
        <v>89.033929999999998</v>
      </c>
    </row>
    <row r="15" spans="1:8" x14ac:dyDescent="0.25">
      <c r="A15">
        <v>73</v>
      </c>
      <c r="B15" t="s">
        <v>25</v>
      </c>
      <c r="C15">
        <v>17.438569999999999</v>
      </c>
      <c r="D15">
        <v>64.574809999999999</v>
      </c>
      <c r="E15">
        <v>5.8399910000000004</v>
      </c>
      <c r="F15">
        <v>1.4145270000000001</v>
      </c>
      <c r="G15">
        <v>1.1E-5</v>
      </c>
      <c r="H15">
        <v>89.267910000000001</v>
      </c>
    </row>
    <row r="16" spans="1:8" x14ac:dyDescent="0.25">
      <c r="A16">
        <v>74</v>
      </c>
      <c r="B16" t="s">
        <v>25</v>
      </c>
      <c r="C16">
        <v>17.458400000000001</v>
      </c>
      <c r="D16">
        <v>64.311520000000002</v>
      </c>
      <c r="E16">
        <v>5.9691729999999996</v>
      </c>
      <c r="F16">
        <v>1.334487</v>
      </c>
      <c r="G16">
        <v>1.6624E-2</v>
      </c>
      <c r="H16">
        <v>89.090209999999999</v>
      </c>
    </row>
    <row r="17" spans="1:10" x14ac:dyDescent="0.25">
      <c r="A17">
        <v>75</v>
      </c>
      <c r="B17" t="s">
        <v>25</v>
      </c>
      <c r="C17">
        <v>17.90314</v>
      </c>
      <c r="D17">
        <v>63.249890000000001</v>
      </c>
      <c r="E17">
        <v>5.8081560000000003</v>
      </c>
      <c r="F17">
        <v>1.1532640000000001</v>
      </c>
      <c r="G17">
        <v>1.1E-5</v>
      </c>
      <c r="H17">
        <v>88.114459999999994</v>
      </c>
    </row>
    <row r="18" spans="1:10" x14ac:dyDescent="0.25">
      <c r="A18">
        <v>76</v>
      </c>
      <c r="B18" t="s">
        <v>25</v>
      </c>
      <c r="C18">
        <v>18.552869999999999</v>
      </c>
      <c r="D18">
        <v>64.628299999999996</v>
      </c>
      <c r="E18">
        <v>5.8690100000000003</v>
      </c>
      <c r="F18">
        <v>1.5621100000000001</v>
      </c>
      <c r="G18">
        <v>1.1E-5</v>
      </c>
      <c r="H18">
        <v>90.612309999999994</v>
      </c>
    </row>
    <row r="19" spans="1:10" x14ac:dyDescent="0.25">
      <c r="A19">
        <v>77</v>
      </c>
      <c r="B19" t="s">
        <v>25</v>
      </c>
      <c r="C19">
        <v>17.546320000000001</v>
      </c>
      <c r="D19">
        <v>62.220100000000002</v>
      </c>
      <c r="E19">
        <v>5.8158580000000004</v>
      </c>
      <c r="F19">
        <v>1.4740219999999999</v>
      </c>
      <c r="G19">
        <v>1.1E-5</v>
      </c>
      <c r="H19">
        <v>87.056309999999996</v>
      </c>
    </row>
    <row r="20" spans="1:10" x14ac:dyDescent="0.25">
      <c r="A20">
        <v>78</v>
      </c>
      <c r="B20" t="s">
        <v>25</v>
      </c>
      <c r="C20">
        <v>17.20814</v>
      </c>
      <c r="D20">
        <v>64.76979</v>
      </c>
      <c r="E20">
        <v>6.0242760000000004</v>
      </c>
      <c r="F20">
        <v>1.1032580000000001</v>
      </c>
      <c r="G20">
        <v>1.1E-5</v>
      </c>
      <c r="H20">
        <v>89.10548</v>
      </c>
    </row>
    <row r="21" spans="1:10" x14ac:dyDescent="0.25">
      <c r="A21">
        <v>79</v>
      </c>
      <c r="B21" t="s">
        <v>25</v>
      </c>
      <c r="C21">
        <v>18.24166</v>
      </c>
      <c r="D21">
        <v>64.097470000000001</v>
      </c>
      <c r="E21">
        <v>6.33277</v>
      </c>
      <c r="F21">
        <v>0.99101399999999995</v>
      </c>
      <c r="G21">
        <v>1.1E-5</v>
      </c>
      <c r="H21">
        <v>89.66292</v>
      </c>
      <c r="J21">
        <v>0.88149999999999995</v>
      </c>
    </row>
    <row r="22" spans="1:10" x14ac:dyDescent="0.25">
      <c r="A22">
        <v>80</v>
      </c>
      <c r="B22" t="s">
        <v>26</v>
      </c>
      <c r="C22">
        <v>16.73743</v>
      </c>
      <c r="D22">
        <v>62.928370000000001</v>
      </c>
      <c r="E22">
        <v>5.8760500000000002</v>
      </c>
      <c r="F22">
        <v>1.1927000000000001</v>
      </c>
      <c r="G22">
        <v>1.6633999999999999E-2</v>
      </c>
      <c r="H22">
        <v>86.751189999999994</v>
      </c>
      <c r="J22">
        <v>1.2016500000000001</v>
      </c>
    </row>
    <row r="23" spans="1:10" x14ac:dyDescent="0.25">
      <c r="A23" s="2"/>
      <c r="B23" s="1"/>
      <c r="C23" t="s">
        <v>22</v>
      </c>
      <c r="D23" t="s">
        <v>29</v>
      </c>
      <c r="E23" t="s">
        <v>8</v>
      </c>
      <c r="F23" t="s">
        <v>10</v>
      </c>
      <c r="G23" t="s">
        <v>9</v>
      </c>
      <c r="H23" t="s">
        <v>24</v>
      </c>
    </row>
    <row r="24" spans="1:10" x14ac:dyDescent="0.25">
      <c r="A24" s="2"/>
      <c r="B24" s="1" t="s">
        <v>27</v>
      </c>
      <c r="C24" s="1">
        <f>AVERAGE(C3:C22)</f>
        <v>17.532911500000001</v>
      </c>
      <c r="D24" s="1">
        <f>AVERAGE(D3:D22)*J21*J22</f>
        <v>67.408597418165883</v>
      </c>
      <c r="E24" s="1">
        <f t="shared" ref="E24:H24" si="0">AVERAGE(E3:E22)</f>
        <v>5.9279066</v>
      </c>
      <c r="F24" s="1">
        <f t="shared" si="0"/>
        <v>1.2648613</v>
      </c>
      <c r="G24" s="1">
        <f t="shared" si="0"/>
        <v>1.6727999999999999E-3</v>
      </c>
      <c r="H24" s="1">
        <f t="shared" si="0"/>
        <v>88.365129499999995</v>
      </c>
    </row>
    <row r="25" spans="1:10" x14ac:dyDescent="0.25">
      <c r="A25" s="2"/>
      <c r="B25" s="1" t="s">
        <v>28</v>
      </c>
      <c r="C25" s="1">
        <f>STDEV(C3:C22)</f>
        <v>0.42932610203329735</v>
      </c>
      <c r="D25" s="1">
        <f t="shared" ref="D25:H25" si="1">STDEV(D3:D22)</f>
        <v>0.9545105524187163</v>
      </c>
      <c r="E25" s="1">
        <f t="shared" si="1"/>
        <v>0.15760396234011784</v>
      </c>
      <c r="F25" s="1">
        <f t="shared" si="1"/>
        <v>0.15008562898387157</v>
      </c>
      <c r="G25" s="1">
        <f t="shared" si="1"/>
        <v>5.1149127337310665E-3</v>
      </c>
      <c r="H25" s="1">
        <f t="shared" si="1"/>
        <v>1.2038706682175089</v>
      </c>
    </row>
    <row r="26" spans="1:10" x14ac:dyDescent="0.25">
      <c r="A26" s="2"/>
      <c r="B26" s="1"/>
      <c r="C26" s="1"/>
      <c r="D26" s="1"/>
      <c r="E26" s="1"/>
      <c r="F26" s="1"/>
      <c r="G26" s="1"/>
    </row>
    <row r="27" spans="1:10" ht="18.75" x14ac:dyDescent="0.25">
      <c r="A27" s="26" t="s">
        <v>36</v>
      </c>
      <c r="B27" s="3"/>
      <c r="C27" s="3"/>
      <c r="D27" s="3"/>
      <c r="E27" s="21" t="s">
        <v>37</v>
      </c>
      <c r="F27" s="1"/>
      <c r="G27" s="1"/>
    </row>
    <row r="29" spans="1:10" ht="15.75" thickBot="1" x14ac:dyDescent="0.3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  <c r="G29" s="12" t="s">
        <v>7</v>
      </c>
    </row>
    <row r="30" spans="1:10" ht="15.75" x14ac:dyDescent="0.3">
      <c r="A30" s="23" t="s">
        <v>33</v>
      </c>
      <c r="B30" s="10">
        <f>D24</f>
        <v>67.408597418165883</v>
      </c>
      <c r="C30" s="10">
        <f>270.03+15.999</f>
        <v>286.029</v>
      </c>
      <c r="D30" s="9">
        <f t="shared" ref="D30:D36" si="2">B30/C30</f>
        <v>0.23567049990793201</v>
      </c>
      <c r="E30" s="8">
        <f>3*D30</f>
        <v>0.70701149972379607</v>
      </c>
      <c r="F30" s="11">
        <f>E30*$D$44</f>
        <v>5.8806949352758862</v>
      </c>
      <c r="G30" s="10">
        <f>F30/3</f>
        <v>1.9602316450919621</v>
      </c>
      <c r="I30" s="25" t="s">
        <v>34</v>
      </c>
      <c r="J30" s="22">
        <f>G31+G33</f>
        <v>0.98074753413932181</v>
      </c>
    </row>
    <row r="31" spans="1:10" x14ac:dyDescent="0.25">
      <c r="A31" s="9" t="s">
        <v>8</v>
      </c>
      <c r="B31" s="10">
        <f>E24</f>
        <v>5.9279066</v>
      </c>
      <c r="C31" s="13">
        <v>56.08</v>
      </c>
      <c r="D31" s="9">
        <f t="shared" si="2"/>
        <v>0.10570446861626248</v>
      </c>
      <c r="E31" s="9">
        <f t="shared" ref="E31:E35" si="3">D31*1</f>
        <v>0.10570446861626248</v>
      </c>
      <c r="F31" s="11">
        <f>E31*$D$44</f>
        <v>0.87921587339177154</v>
      </c>
      <c r="G31" s="10">
        <f t="shared" ref="G31:G33" si="4">F31</f>
        <v>0.87921587339177154</v>
      </c>
      <c r="I31" s="25" t="s">
        <v>30</v>
      </c>
      <c r="J31" s="22">
        <f>G30</f>
        <v>1.9602316450919621</v>
      </c>
    </row>
    <row r="32" spans="1:10" x14ac:dyDescent="0.25">
      <c r="A32" s="9" t="s">
        <v>9</v>
      </c>
      <c r="B32" s="10">
        <f>G24</f>
        <v>1.6727999999999999E-3</v>
      </c>
      <c r="C32" s="13">
        <v>153.33000000000001</v>
      </c>
      <c r="D32" s="9">
        <f t="shared" si="2"/>
        <v>1.0909802387008412E-5</v>
      </c>
      <c r="E32" s="9">
        <f t="shared" si="3"/>
        <v>1.0909802387008412E-5</v>
      </c>
      <c r="F32" s="11">
        <f>E32*$D$44</f>
        <v>9.0744237777186162E-5</v>
      </c>
      <c r="G32" s="10">
        <f t="shared" si="4"/>
        <v>9.0744237777186162E-5</v>
      </c>
      <c r="I32" s="25" t="s">
        <v>31</v>
      </c>
      <c r="J32" s="22">
        <f>G36</f>
        <v>2.0548560733754559</v>
      </c>
    </row>
    <row r="33" spans="1:10" x14ac:dyDescent="0.25">
      <c r="A33" s="8" t="s">
        <v>10</v>
      </c>
      <c r="B33" s="10">
        <f>F24</f>
        <v>1.2648613</v>
      </c>
      <c r="C33" s="13">
        <v>103.62</v>
      </c>
      <c r="D33" s="9">
        <f t="shared" si="2"/>
        <v>1.2206729395869522E-2</v>
      </c>
      <c r="E33" s="9">
        <f t="shared" si="3"/>
        <v>1.2206729395869522E-2</v>
      </c>
      <c r="F33" s="11">
        <f>E33*$D$44</f>
        <v>0.10153166074755025</v>
      </c>
      <c r="G33" s="10">
        <f t="shared" si="4"/>
        <v>0.10153166074755025</v>
      </c>
      <c r="I33" s="25" t="s">
        <v>32</v>
      </c>
      <c r="J33">
        <f>G34/2</f>
        <v>3.6013266029083728</v>
      </c>
    </row>
    <row r="34" spans="1:10" ht="15.75" x14ac:dyDescent="0.3">
      <c r="A34" s="9" t="s">
        <v>16</v>
      </c>
      <c r="B34" s="10">
        <v>7.8</v>
      </c>
      <c r="C34" s="13">
        <v>18.015000000000001</v>
      </c>
      <c r="D34" s="9">
        <f t="shared" si="2"/>
        <v>0.43297252289758531</v>
      </c>
      <c r="E34" s="9">
        <f t="shared" si="3"/>
        <v>0.43297252289758531</v>
      </c>
      <c r="F34" s="11">
        <f>E34*$D$44</f>
        <v>3.6013266029083728</v>
      </c>
      <c r="G34" s="10">
        <f t="shared" ref="G34" si="5">2*F34</f>
        <v>7.2026532058167456</v>
      </c>
    </row>
    <row r="35" spans="1:10" ht="18.75" x14ac:dyDescent="0.3">
      <c r="A35" s="8" t="s">
        <v>17</v>
      </c>
      <c r="B35" s="10">
        <v>0</v>
      </c>
      <c r="C35" s="13"/>
      <c r="D35" s="9"/>
      <c r="E35" s="9">
        <f t="shared" si="3"/>
        <v>0</v>
      </c>
      <c r="F35" s="9"/>
      <c r="G35" s="10"/>
      <c r="I35" s="24" t="s">
        <v>35</v>
      </c>
    </row>
    <row r="36" spans="1:10" ht="15.75" x14ac:dyDescent="0.3">
      <c r="A36" s="9" t="s">
        <v>18</v>
      </c>
      <c r="B36" s="10">
        <f>C24</f>
        <v>17.532911500000001</v>
      </c>
      <c r="C36" s="10">
        <v>141.94</v>
      </c>
      <c r="D36" s="9">
        <f t="shared" si="2"/>
        <v>0.12352340073270397</v>
      </c>
      <c r="E36" s="9">
        <f>5*D36</f>
        <v>0.6176170036635199</v>
      </c>
      <c r="F36" s="11">
        <f>E36*$D$44</f>
        <v>5.1371401834386399</v>
      </c>
      <c r="G36" s="10">
        <f>F36*2/5</f>
        <v>2.0548560733754559</v>
      </c>
    </row>
    <row r="37" spans="1:10" x14ac:dyDescent="0.25">
      <c r="A37" s="14" t="s">
        <v>11</v>
      </c>
      <c r="B37" s="15">
        <f>SUM(B30:B36)</f>
        <v>99.935949618165878</v>
      </c>
      <c r="E37">
        <f>SUM(E30:E36)</f>
        <v>1.8755231340994203</v>
      </c>
    </row>
    <row r="39" spans="1:10" x14ac:dyDescent="0.25">
      <c r="E39" s="16" t="s">
        <v>12</v>
      </c>
      <c r="F39" s="17"/>
      <c r="G39" s="18">
        <v>15.6</v>
      </c>
    </row>
    <row r="43" spans="1:10" x14ac:dyDescent="0.25">
      <c r="C43" s="19" t="s">
        <v>13</v>
      </c>
      <c r="D43" s="19"/>
      <c r="E43" s="19"/>
      <c r="F43" s="19"/>
    </row>
    <row r="44" spans="1:10" x14ac:dyDescent="0.25">
      <c r="C44" s="20" t="s">
        <v>14</v>
      </c>
      <c r="D44" s="19">
        <f>G39/E37</f>
        <v>8.317679327101839</v>
      </c>
      <c r="E44" s="19"/>
      <c r="F44" s="19"/>
    </row>
    <row r="45" spans="1:10" x14ac:dyDescent="0.25">
      <c r="C45" s="19"/>
      <c r="D45" s="19"/>
      <c r="E45" s="19"/>
      <c r="F45" s="19"/>
    </row>
    <row r="46" spans="1:10" x14ac:dyDescent="0.25">
      <c r="C46" s="19" t="s">
        <v>15</v>
      </c>
      <c r="D46" s="19"/>
      <c r="E46" s="19"/>
      <c r="F46" s="19"/>
    </row>
    <row r="50" spans="1:7" x14ac:dyDescent="0.25">
      <c r="A50" s="1"/>
      <c r="B50" s="1"/>
      <c r="C50" s="4" t="s">
        <v>13</v>
      </c>
      <c r="D50" s="4"/>
      <c r="E50" s="4"/>
      <c r="F50" s="4"/>
      <c r="G50" s="1"/>
    </row>
    <row r="51" spans="1:7" x14ac:dyDescent="0.25">
      <c r="A51" s="1"/>
      <c r="B51" s="1"/>
      <c r="C51" s="5" t="s">
        <v>14</v>
      </c>
      <c r="D51" s="4">
        <v>8.3745448412082037</v>
      </c>
      <c r="E51" s="4"/>
      <c r="F51" s="4"/>
      <c r="G51" s="1"/>
    </row>
    <row r="52" spans="1:7" x14ac:dyDescent="0.25">
      <c r="A52" s="1"/>
      <c r="B52" s="1"/>
      <c r="C52" s="4"/>
      <c r="D52" s="4"/>
      <c r="E52" s="4"/>
      <c r="F52" s="4"/>
      <c r="G52" s="1"/>
    </row>
    <row r="53" spans="1:7" x14ac:dyDescent="0.25">
      <c r="A53" s="1"/>
      <c r="B53" s="1"/>
      <c r="C53" s="4" t="s">
        <v>15</v>
      </c>
      <c r="D53" s="4"/>
      <c r="E53" s="4"/>
      <c r="F53" s="4"/>
      <c r="G5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:XFD22"/>
    </sheetView>
  </sheetViews>
  <sheetFormatPr defaultRowHeight="15" x14ac:dyDescent="0.25"/>
  <cols>
    <col min="2" max="2" width="20.28515625" customWidth="1"/>
  </cols>
  <sheetData>
    <row r="1" spans="1:8" x14ac:dyDescent="0.25">
      <c r="C1" t="s">
        <v>1</v>
      </c>
      <c r="H1" t="s">
        <v>19</v>
      </c>
    </row>
    <row r="2" spans="1:8" x14ac:dyDescent="0.25">
      <c r="A2" t="s">
        <v>20</v>
      </c>
      <c r="B2" t="s">
        <v>21</v>
      </c>
      <c r="C2" t="s">
        <v>22</v>
      </c>
      <c r="D2" t="s">
        <v>23</v>
      </c>
      <c r="E2" t="s">
        <v>8</v>
      </c>
      <c r="F2" t="s">
        <v>10</v>
      </c>
      <c r="G2" t="s">
        <v>9</v>
      </c>
      <c r="H2" t="s">
        <v>24</v>
      </c>
    </row>
    <row r="3" spans="1:8" x14ac:dyDescent="0.25">
      <c r="A3">
        <v>61</v>
      </c>
      <c r="B3" t="s">
        <v>25</v>
      </c>
      <c r="C3">
        <v>16.808489999999999</v>
      </c>
      <c r="D3">
        <v>63.791400000000003</v>
      </c>
      <c r="E3">
        <v>5.928566</v>
      </c>
      <c r="F3">
        <v>1.2827930000000001</v>
      </c>
      <c r="G3">
        <v>1.1E-5</v>
      </c>
      <c r="H3">
        <v>87.811260000000004</v>
      </c>
    </row>
    <row r="4" spans="1:8" x14ac:dyDescent="0.25">
      <c r="A4">
        <v>62</v>
      </c>
      <c r="B4" t="s">
        <v>25</v>
      </c>
      <c r="C4">
        <v>17.82377</v>
      </c>
      <c r="D4">
        <v>62.202640000000002</v>
      </c>
      <c r="E4">
        <v>5.8622329999999998</v>
      </c>
      <c r="F4">
        <v>1.401068</v>
      </c>
      <c r="G4">
        <v>1.1E-5</v>
      </c>
      <c r="H4">
        <v>87.289720000000003</v>
      </c>
    </row>
    <row r="5" spans="1:8" x14ac:dyDescent="0.25">
      <c r="A5">
        <v>63</v>
      </c>
      <c r="B5" t="s">
        <v>25</v>
      </c>
      <c r="C5">
        <v>17.571819999999999</v>
      </c>
      <c r="D5">
        <v>63.257640000000002</v>
      </c>
      <c r="E5">
        <v>5.9010689999999997</v>
      </c>
      <c r="F5">
        <v>1.2018180000000001</v>
      </c>
      <c r="G5">
        <v>1.1E-5</v>
      </c>
      <c r="H5">
        <v>87.932370000000006</v>
      </c>
    </row>
    <row r="6" spans="1:8" x14ac:dyDescent="0.25">
      <c r="A6">
        <v>64</v>
      </c>
      <c r="B6" t="s">
        <v>25</v>
      </c>
      <c r="C6">
        <v>17.384989999999998</v>
      </c>
      <c r="D6">
        <v>63.689810000000001</v>
      </c>
      <c r="E6">
        <v>5.9415870000000002</v>
      </c>
      <c r="F6">
        <v>1.310119</v>
      </c>
      <c r="G6">
        <v>1.1E-5</v>
      </c>
      <c r="H6">
        <v>88.326520000000002</v>
      </c>
    </row>
    <row r="7" spans="1:8" x14ac:dyDescent="0.25">
      <c r="A7">
        <v>65</v>
      </c>
      <c r="B7" t="s">
        <v>25</v>
      </c>
      <c r="C7">
        <v>17.728870000000001</v>
      </c>
      <c r="D7">
        <v>63.337589999999999</v>
      </c>
      <c r="E7">
        <v>5.8371550000000001</v>
      </c>
      <c r="F7">
        <v>1.112239</v>
      </c>
      <c r="G7">
        <v>1.1E-5</v>
      </c>
      <c r="H7">
        <v>88.015870000000007</v>
      </c>
    </row>
    <row r="8" spans="1:8" x14ac:dyDescent="0.25">
      <c r="A8">
        <v>66</v>
      </c>
      <c r="B8" t="s">
        <v>25</v>
      </c>
      <c r="C8">
        <v>17.585760000000001</v>
      </c>
      <c r="D8">
        <v>63.003509999999999</v>
      </c>
      <c r="E8">
        <v>5.7818259999999997</v>
      </c>
      <c r="F8">
        <v>0.99927699999999997</v>
      </c>
      <c r="G8">
        <v>1.1E-5</v>
      </c>
      <c r="H8">
        <v>87.370379999999997</v>
      </c>
    </row>
    <row r="9" spans="1:8" x14ac:dyDescent="0.25">
      <c r="A9">
        <v>67</v>
      </c>
      <c r="B9" t="s">
        <v>25</v>
      </c>
      <c r="C9">
        <v>17.221830000000001</v>
      </c>
      <c r="D9">
        <v>61.831899999999997</v>
      </c>
      <c r="E9">
        <v>5.8491660000000003</v>
      </c>
      <c r="F9">
        <v>1.2727740000000001</v>
      </c>
      <c r="G9">
        <v>1.1E-5</v>
      </c>
      <c r="H9">
        <v>86.175690000000003</v>
      </c>
    </row>
    <row r="10" spans="1:8" x14ac:dyDescent="0.25">
      <c r="A10">
        <v>68</v>
      </c>
      <c r="B10" t="s">
        <v>25</v>
      </c>
      <c r="C10">
        <v>17.53914</v>
      </c>
      <c r="D10">
        <v>63.399590000000003</v>
      </c>
      <c r="E10">
        <v>5.6912779999999996</v>
      </c>
      <c r="F10">
        <v>1.3633869999999999</v>
      </c>
      <c r="G10">
        <v>1.1E-5</v>
      </c>
      <c r="H10">
        <v>87.99342</v>
      </c>
    </row>
    <row r="11" spans="1:8" x14ac:dyDescent="0.25">
      <c r="A11">
        <v>69</v>
      </c>
      <c r="B11" t="s">
        <v>25</v>
      </c>
      <c r="C11">
        <v>17.283390000000001</v>
      </c>
      <c r="D11">
        <v>64.157830000000004</v>
      </c>
      <c r="E11">
        <v>5.8717319999999997</v>
      </c>
      <c r="F11">
        <v>1.281936</v>
      </c>
      <c r="G11">
        <v>1.1E-5</v>
      </c>
      <c r="H11">
        <v>88.594899999999996</v>
      </c>
    </row>
    <row r="12" spans="1:8" x14ac:dyDescent="0.25">
      <c r="A12">
        <v>70</v>
      </c>
      <c r="B12" t="s">
        <v>25</v>
      </c>
      <c r="C12">
        <v>17.151299999999999</v>
      </c>
      <c r="D12">
        <v>63.791370000000001</v>
      </c>
      <c r="E12">
        <v>5.9535910000000003</v>
      </c>
      <c r="F12">
        <v>1.32307</v>
      </c>
      <c r="G12">
        <v>1.1E-5</v>
      </c>
      <c r="H12">
        <v>88.219350000000006</v>
      </c>
    </row>
    <row r="13" spans="1:8" x14ac:dyDescent="0.25">
      <c r="A13">
        <v>71</v>
      </c>
      <c r="B13" t="s">
        <v>25</v>
      </c>
      <c r="C13">
        <v>17.800160000000002</v>
      </c>
      <c r="D13">
        <v>65.757419999999996</v>
      </c>
      <c r="E13">
        <v>6.1531200000000004</v>
      </c>
      <c r="F13">
        <v>1.167683</v>
      </c>
      <c r="G13">
        <v>1.1E-5</v>
      </c>
      <c r="H13">
        <v>90.878389999999996</v>
      </c>
    </row>
    <row r="14" spans="1:8" x14ac:dyDescent="0.25">
      <c r="A14">
        <v>72</v>
      </c>
      <c r="B14" t="s">
        <v>25</v>
      </c>
      <c r="C14">
        <v>17.672180000000001</v>
      </c>
      <c r="D14">
        <v>63.754539999999999</v>
      </c>
      <c r="E14">
        <v>6.251525</v>
      </c>
      <c r="F14">
        <v>1.35568</v>
      </c>
      <c r="G14">
        <v>1.1E-5</v>
      </c>
      <c r="H14">
        <v>89.033929999999998</v>
      </c>
    </row>
    <row r="15" spans="1:8" x14ac:dyDescent="0.25">
      <c r="A15">
        <v>73</v>
      </c>
      <c r="B15" t="s">
        <v>25</v>
      </c>
      <c r="C15">
        <v>17.438569999999999</v>
      </c>
      <c r="D15">
        <v>64.574809999999999</v>
      </c>
      <c r="E15">
        <v>5.8399910000000004</v>
      </c>
      <c r="F15">
        <v>1.4145270000000001</v>
      </c>
      <c r="G15">
        <v>1.1E-5</v>
      </c>
      <c r="H15">
        <v>89.267910000000001</v>
      </c>
    </row>
    <row r="16" spans="1:8" x14ac:dyDescent="0.25">
      <c r="A16">
        <v>74</v>
      </c>
      <c r="B16" t="s">
        <v>25</v>
      </c>
      <c r="C16">
        <v>17.458400000000001</v>
      </c>
      <c r="D16">
        <v>64.311520000000002</v>
      </c>
      <c r="E16">
        <v>5.9691729999999996</v>
      </c>
      <c r="F16">
        <v>1.334487</v>
      </c>
      <c r="G16">
        <v>1.6624E-2</v>
      </c>
      <c r="H16">
        <v>89.090209999999999</v>
      </c>
    </row>
    <row r="17" spans="1:8" x14ac:dyDescent="0.25">
      <c r="A17">
        <v>75</v>
      </c>
      <c r="B17" t="s">
        <v>25</v>
      </c>
      <c r="C17">
        <v>17.90314</v>
      </c>
      <c r="D17">
        <v>63.249890000000001</v>
      </c>
      <c r="E17">
        <v>5.8081560000000003</v>
      </c>
      <c r="F17">
        <v>1.1532640000000001</v>
      </c>
      <c r="G17">
        <v>1.1E-5</v>
      </c>
      <c r="H17">
        <v>88.114459999999994</v>
      </c>
    </row>
    <row r="18" spans="1:8" x14ac:dyDescent="0.25">
      <c r="A18">
        <v>76</v>
      </c>
      <c r="B18" t="s">
        <v>25</v>
      </c>
      <c r="C18">
        <v>18.552869999999999</v>
      </c>
      <c r="D18">
        <v>64.628299999999996</v>
      </c>
      <c r="E18">
        <v>5.8690100000000003</v>
      </c>
      <c r="F18">
        <v>1.5621100000000001</v>
      </c>
      <c r="G18">
        <v>1.1E-5</v>
      </c>
      <c r="H18">
        <v>90.612309999999994</v>
      </c>
    </row>
    <row r="19" spans="1:8" x14ac:dyDescent="0.25">
      <c r="A19">
        <v>77</v>
      </c>
      <c r="B19" t="s">
        <v>25</v>
      </c>
      <c r="C19">
        <v>17.546320000000001</v>
      </c>
      <c r="D19">
        <v>62.220100000000002</v>
      </c>
      <c r="E19">
        <v>5.8158580000000004</v>
      </c>
      <c r="F19">
        <v>1.4740219999999999</v>
      </c>
      <c r="G19">
        <v>1.1E-5</v>
      </c>
      <c r="H19">
        <v>87.056309999999996</v>
      </c>
    </row>
    <row r="20" spans="1:8" x14ac:dyDescent="0.25">
      <c r="A20">
        <v>78</v>
      </c>
      <c r="B20" t="s">
        <v>25</v>
      </c>
      <c r="C20">
        <v>17.20814</v>
      </c>
      <c r="D20">
        <v>64.76979</v>
      </c>
      <c r="E20">
        <v>6.0242760000000004</v>
      </c>
      <c r="F20">
        <v>1.1032580000000001</v>
      </c>
      <c r="G20">
        <v>1.1E-5</v>
      </c>
      <c r="H20">
        <v>89.10548</v>
      </c>
    </row>
    <row r="21" spans="1:8" x14ac:dyDescent="0.25">
      <c r="A21">
        <v>79</v>
      </c>
      <c r="B21" t="s">
        <v>25</v>
      </c>
      <c r="C21">
        <v>18.24166</v>
      </c>
      <c r="D21">
        <v>64.097470000000001</v>
      </c>
      <c r="E21">
        <v>6.33277</v>
      </c>
      <c r="F21">
        <v>0.99101399999999995</v>
      </c>
      <c r="G21">
        <v>1.1E-5</v>
      </c>
      <c r="H21">
        <v>89.66292</v>
      </c>
    </row>
    <row r="22" spans="1:8" x14ac:dyDescent="0.25">
      <c r="A22">
        <v>80</v>
      </c>
      <c r="B22" t="s">
        <v>26</v>
      </c>
      <c r="C22">
        <v>16.73743</v>
      </c>
      <c r="D22">
        <v>62.928370000000001</v>
      </c>
      <c r="E22">
        <v>5.8760500000000002</v>
      </c>
      <c r="F22">
        <v>1.1927000000000001</v>
      </c>
      <c r="G22">
        <v>1.6633999999999999E-2</v>
      </c>
      <c r="H22">
        <v>86.751189999999994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Shaunnamm</dc:creator>
  <cp:lastModifiedBy>rruff</cp:lastModifiedBy>
  <dcterms:created xsi:type="dcterms:W3CDTF">2012-08-17T18:55:28Z</dcterms:created>
  <dcterms:modified xsi:type="dcterms:W3CDTF">2013-07-03T20:34:19Z</dcterms:modified>
</cp:coreProperties>
</file>